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<sst xmlns="http://schemas.openxmlformats.org/spreadsheetml/2006/main" count="720" uniqueCount="78">
  <si>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</si>
  <si>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</si>
  <si>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</si>
  <si>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</si>
  <si>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</si>
  <si>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</si>
  <si>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</si>
  <si>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</si>
  <si>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</si>
  <si>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</si>
  <si>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</si>
  <si>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</si>
  <si>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</si>
  <si>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</si>
  <si>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</si>
  <si>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</si>
  <si>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</si>
  <si>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</si>
  <si>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</si>
  <si>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</si>
  <si>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</si>
  <si>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</si>
  <si>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</si>
  <si>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</si>
  <si>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</si>
  <si>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</si>
  <si>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</si>
  <si>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</si>
  <si>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</si>
  <si>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</si>
  <si>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</si>
  <si>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</si>
  <si>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</si>
  <si>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</si>
  <si>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</si>
  <si>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</si>
  <si>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</si>
  <si>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</si>
  <si>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</si>
  <si>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</si>
  <si>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</si>
  <si>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</si>
  <si>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</si>
  <si>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</si>
  <si>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</si>
  <si>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</si>
  <si>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</si>
  <si>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</si>
  <si>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</si>
  <si>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</si>
  <si>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</si>
  <si>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</si>
  <si>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</si>
  <si>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</si>
  <si>
    <t>2018 Recycling and Solid Waste Totals by Month</t>
  </si>
  <si>
    <t>Mixed #54</t>
  </si>
  <si>
    <t xml:space="preserve">Note: The formula to determine the monthly charge/rebate will be tied to the value of Mixed Paper #54 as published in the </t>
  </si>
  <si>
    <t xml:space="preserve">PPI Pulp &amp; Paper Week Index for New England High.  Each month we will subtract $105.00 per ton from the published rate to </t>
  </si>
  <si>
    <t>determine the "tip fee" for processing and marketing Recyclables.  The tip fee will be multiplied by the actual tons collected for the</t>
  </si>
  <si>
    <t xml:space="preserve">month to determine monthly charge.  For example, the June 2018 index value is $0 per ton.  The tip fee to the Town under this scenario </t>
  </si>
  <si>
    <t>would be $105.00 per ton ($0 index value less $105).  In the event the index ever exceeds $105 per ton, then Contractor will rebate to</t>
  </si>
  <si>
    <t>the Town 50% of the excess value multiplied by the actual tons collected for the month.  For example, if the index value were $115</t>
  </si>
  <si>
    <t>per ton the Town would receive a rebate of $5.00 per ton ($115 index value less $105 multiplied by 50% Town share).</t>
  </si>
  <si>
    <t>2019 Recycling and Solid Waste Totals by Month</t>
  </si>
  <si>
    <t>Note: The formula to determine the monthly charge/rebate is as follows, Where the Blended Value is greater</t>
  </si>
  <si>
    <t xml:space="preserve">than the Company Fee, Customer's value share is 50% of the difference between the Blended Value and the </t>
  </si>
  <si>
    <t>Company Fee.  When Blended Value is less than the Company Fee, Customer shall pay Company the difference</t>
  </si>
  <si>
    <t>between the Company Fee and the Blended Value.</t>
  </si>
  <si>
    <t>The initial Company (Processing) Fee is $100.00 per delivered ton</t>
  </si>
  <si>
    <t>The initial transportation fee is $45.00 per delivered ton</t>
  </si>
  <si>
    <t>Example: Blended Value - Company and Transportation Fee = ($24.53 - $145.00) per ton = $120.47 charge per ton</t>
  </si>
  <si>
    <t>Blended Value</t>
  </si>
  <si>
    <t>2020 Recycling and Solid Waste Totals by Month</t>
  </si>
  <si>
    <t>Processing Fee</t>
  </si>
  <si>
    <t>2021 Recycling and Solid Waste Totals by Month</t>
  </si>
  <si>
    <t>2022 Recycling and Solid Waste Totals by Month</t>
  </si>
  <si>
    <t>2023 Recycling and Solid Waste Totals by Month</t>
  </si>
  <si>
    <t>2024 Recycling and Solid Waste Totals by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</si>
</sst>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ahoma"/>
      <family val="0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2" fillId="0" borderId="0" xfId="56" applyAlignment="1">
      <alignment horizontal="center"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 applyAlignment="1">
      <alignment horizontal="center"/>
      <protection/>
    </xf>
    <xf numFmtId="2" fontId="2" fillId="0" borderId="0" xfId="56" applyNumberFormat="1">
      <alignment/>
      <protection/>
    </xf>
    <xf numFmtId="2" fontId="2" fillId="33" borderId="0" xfId="56" applyNumberFormat="1" applyFill="1" applyAlignment="1">
      <alignment horizontal="center"/>
      <protection/>
    </xf>
    <xf numFmtId="0" fontId="2" fillId="33" borderId="0" xfId="56" applyFill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9" fontId="0" fillId="0" borderId="0" xfId="0" applyNumberFormat="1" applyAlignment="1">
      <alignment/>
    </xf>
    <xf numFmtId="8" fontId="2" fillId="0" borderId="0" xfId="56" applyNumberFormat="1">
      <alignment/>
      <protection/>
    </xf>
    <xf numFmtId="0" fontId="4" fillId="0" borderId="0" xfId="56" applyFont="1">
      <alignment/>
      <protection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57" applyFont="1" applyAlignment="1">
      <alignment horizontal="left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8" fillId="0" borderId="0" xfId="0" applyFont="1" applyAlignment="1">
      <alignment/>
    </xf>
    <xf numFmtId="0" fontId="7" fillId="0" borderId="0" xfId="57" applyFont="1" applyAlignment="1">
      <alignment/>
      <protection/>
    </xf>
    <xf numFmtId="0" fontId="7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0" fontId="5" fillId="34" borderId="10" xfId="56" applyFont="1" applyFill="1" applyBorder="1" applyAlignment="1">
      <alignment horizontal="center"/>
      <protection/>
    </xf>
    <xf numFmtId="0" fontId="5" fillId="34" borderId="11" xfId="56" applyFont="1" applyFill="1" applyBorder="1" applyAlignment="1">
      <alignment horizontal="center"/>
      <protection/>
    </xf>
    <xf numFmtId="0" fontId="5" fillId="34" borderId="12" xfId="56" applyFont="1" applyFill="1" applyBorder="1" applyAlignment="1">
      <alignment horizontal="center"/>
      <protection/>
    </xf>
    <xf numFmtId="0" fontId="2" fillId="33" borderId="10" xfId="56" applyFill="1" applyBorder="1" applyAlignment="1">
      <alignment horizontal="center"/>
      <protection/>
    </xf>
    <xf numFmtId="0" fontId="2" fillId="0" borderId="12" xfId="56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14.281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77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41.68</v>
      </c>
      <c r="C7" s="8">
        <v>172.91</v>
      </c>
      <c r="D7" s="8">
        <f>B7-C7</f>
        <v>-131.23</v>
      </c>
      <c r="E7" s="8">
        <v>30.07</v>
      </c>
      <c r="F7" s="8">
        <v>1.49</v>
      </c>
      <c r="G7" s="6">
        <f>E7+F7</f>
        <v>31.56</v>
      </c>
      <c r="H7" s="9"/>
      <c r="I7" s="8">
        <v>70.81</v>
      </c>
      <c r="J7" s="6">
        <f>H7+I7</f>
        <v>70.81</v>
      </c>
      <c r="K7" s="16">
        <f>J7+G7</f>
        <v>102.37</v>
      </c>
      <c r="L7" s="12">
        <f aca="true" t="shared" si="0" ref="L7:L18">G7/K7</f>
        <v>0.308293445345316</v>
      </c>
      <c r="N7" s="12"/>
    </row>
    <row r="8" spans="1:14" ht="15">
      <c r="A8" s="1" t="s">
        <v>10</v>
      </c>
      <c r="B8" s="13">
        <v>49.19</v>
      </c>
      <c r="C8" s="8">
        <v>172.91</v>
      </c>
      <c r="D8" s="8">
        <f aca="true" t="shared" si="1" ref="D8:D18">B8-C8</f>
        <v>-123.72</v>
      </c>
      <c r="E8" s="8">
        <v>17.17</v>
      </c>
      <c r="F8" s="8">
        <v>1.22</v>
      </c>
      <c r="G8" s="6">
        <f aca="true" t="shared" si="2" ref="G8:G18">E8+F8</f>
        <v>18.39</v>
      </c>
      <c r="H8" s="9"/>
      <c r="I8" s="8">
        <v>48.58</v>
      </c>
      <c r="J8" s="6">
        <f aca="true" t="shared" si="3" ref="J8:J18">H8+I8</f>
        <v>48.58</v>
      </c>
      <c r="K8" s="16">
        <f aca="true" t="shared" si="4" ref="K8:K18">J8+G8</f>
        <v>66.97</v>
      </c>
      <c r="L8" s="12">
        <f t="shared" si="0"/>
        <v>0.274600567418247</v>
      </c>
      <c r="N8" s="12"/>
    </row>
    <row r="9" spans="1:14" ht="15">
      <c r="A9" s="1" t="s">
        <v>11</v>
      </c>
      <c r="B9" s="13">
        <v>53.26</v>
      </c>
      <c r="C9" s="8">
        <v>172.91</v>
      </c>
      <c r="D9" s="8">
        <f t="shared" si="1"/>
        <v>-119.65</v>
      </c>
      <c r="E9" s="8">
        <v>18.4</v>
      </c>
      <c r="F9" s="8">
        <v>1.16</v>
      </c>
      <c r="G9" s="6">
        <f t="shared" si="2"/>
        <v>19.56</v>
      </c>
      <c r="H9" s="9"/>
      <c r="I9" s="8">
        <v>51.41</v>
      </c>
      <c r="J9" s="6">
        <f t="shared" si="3"/>
        <v>51.41</v>
      </c>
      <c r="K9" s="16">
        <f t="shared" si="4"/>
        <v>70.97</v>
      </c>
      <c r="L9" s="12">
        <f t="shared" si="0"/>
        <v>0.27560941242778636</v>
      </c>
      <c r="N9" s="12"/>
    </row>
    <row r="10" spans="1:14" ht="15">
      <c r="A10" s="1" t="s">
        <v>12</v>
      </c>
      <c r="B10" s="13">
        <v>54.26</v>
      </c>
      <c r="C10" s="8">
        <v>172.91</v>
      </c>
      <c r="D10" s="8">
        <f t="shared" si="1"/>
        <v>-118.65</v>
      </c>
      <c r="E10" s="8">
        <v>19.22</v>
      </c>
      <c r="F10" s="8">
        <v>2</v>
      </c>
      <c r="G10" s="6">
        <f t="shared" si="2"/>
        <v>21.22</v>
      </c>
      <c r="H10" s="9"/>
      <c r="I10" s="8">
        <v>66.27</v>
      </c>
      <c r="J10" s="6">
        <f t="shared" si="3"/>
        <v>66.27</v>
      </c>
      <c r="K10" s="16">
        <f t="shared" si="4"/>
        <v>87.49</v>
      </c>
      <c r="L10" s="12">
        <f t="shared" si="0"/>
        <v>0.24254200480054863</v>
      </c>
      <c r="N10" s="12"/>
    </row>
    <row r="11" spans="1:14" ht="15">
      <c r="A11" s="1" t="s">
        <v>13</v>
      </c>
      <c r="B11" s="13"/>
      <c r="C11" s="8">
        <v>172.91</v>
      </c>
      <c r="D11" s="8">
        <f t="shared" si="1"/>
        <v>-172.91</v>
      </c>
      <c r="E11" s="8"/>
      <c r="F11" s="8"/>
      <c r="G11" s="6">
        <f t="shared" si="2"/>
        <v>0</v>
      </c>
      <c r="H11" s="9"/>
      <c r="I11" s="8"/>
      <c r="J11" s="6">
        <f t="shared" si="3"/>
        <v>0</v>
      </c>
      <c r="K11" s="16">
        <f>I11+G11</f>
        <v>0</v>
      </c>
      <c r="L11" s="12" t="e">
        <f t="shared" si="0"/>
        <v>#DIV/0!</v>
      </c>
      <c r="N11" s="12"/>
    </row>
    <row r="12" spans="1:14" ht="15">
      <c r="A12" s="1" t="s">
        <v>14</v>
      </c>
      <c r="B12" s="13"/>
      <c r="C12" s="8">
        <v>172.91</v>
      </c>
      <c r="D12" s="8">
        <f t="shared" si="1"/>
        <v>-172.91</v>
      </c>
      <c r="E12" s="8"/>
      <c r="F12" s="8"/>
      <c r="G12" s="6">
        <f t="shared" si="2"/>
        <v>0</v>
      </c>
      <c r="H12" s="9"/>
      <c r="I12" s="8"/>
      <c r="J12" s="6">
        <f t="shared" si="3"/>
        <v>0</v>
      </c>
      <c r="K12" s="16">
        <f>I12+G12</f>
        <v>0</v>
      </c>
      <c r="L12" s="12" t="e">
        <f t="shared" si="0"/>
        <v>#DIV/0!</v>
      </c>
      <c r="N12" s="12"/>
    </row>
    <row r="13" spans="1:14" ht="15">
      <c r="A13" s="1" t="s">
        <v>15</v>
      </c>
      <c r="B13" s="13"/>
      <c r="C13" s="8">
        <v>172.91</v>
      </c>
      <c r="D13" s="8">
        <f t="shared" si="1"/>
        <v>-172.91</v>
      </c>
      <c r="E13" s="8"/>
      <c r="F13" s="8"/>
      <c r="G13" s="6">
        <f t="shared" si="2"/>
        <v>0</v>
      </c>
      <c r="H13" s="9"/>
      <c r="I13" s="8"/>
      <c r="J13" s="6">
        <f t="shared" si="3"/>
        <v>0</v>
      </c>
      <c r="K13" s="16">
        <f t="shared" si="4"/>
        <v>0</v>
      </c>
      <c r="L13" s="12" t="e">
        <f t="shared" si="0"/>
        <v>#DIV/0!</v>
      </c>
      <c r="N13" s="12"/>
    </row>
    <row r="14" spans="1:14" ht="15">
      <c r="A14" s="1" t="s">
        <v>16</v>
      </c>
      <c r="B14" s="13"/>
      <c r="C14" s="8">
        <v>172.91</v>
      </c>
      <c r="D14" s="8">
        <f t="shared" si="1"/>
        <v>-172.91</v>
      </c>
      <c r="E14" s="8"/>
      <c r="F14" s="8"/>
      <c r="G14" s="6">
        <f t="shared" si="2"/>
        <v>0</v>
      </c>
      <c r="H14" s="9"/>
      <c r="I14" s="8"/>
      <c r="J14" s="6">
        <f t="shared" si="3"/>
        <v>0</v>
      </c>
      <c r="K14" s="16">
        <f t="shared" si="4"/>
        <v>0</v>
      </c>
      <c r="L14" s="12" t="e">
        <f t="shared" si="0"/>
        <v>#DIV/0!</v>
      </c>
      <c r="N14" s="12"/>
    </row>
    <row r="15" spans="1:12" ht="15">
      <c r="A15" s="1" t="s">
        <v>17</v>
      </c>
      <c r="B15" s="13"/>
      <c r="C15" s="8">
        <v>172.91</v>
      </c>
      <c r="D15" s="8">
        <f t="shared" si="1"/>
        <v>-172.91</v>
      </c>
      <c r="E15" s="8"/>
      <c r="F15" s="8"/>
      <c r="G15" s="6">
        <f t="shared" si="2"/>
        <v>0</v>
      </c>
      <c r="H15" s="9"/>
      <c r="I15" s="8"/>
      <c r="J15" s="6">
        <f t="shared" si="3"/>
        <v>0</v>
      </c>
      <c r="K15" s="16">
        <f>I15+G15</f>
        <v>0</v>
      </c>
      <c r="L15" s="12" t="e">
        <f t="shared" si="0"/>
        <v>#DIV/0!</v>
      </c>
    </row>
    <row r="16" spans="1:14" ht="15">
      <c r="A16" s="1" t="s">
        <v>18</v>
      </c>
      <c r="B16" s="13"/>
      <c r="C16" s="8">
        <v>172.91</v>
      </c>
      <c r="D16" s="8">
        <f t="shared" si="1"/>
        <v>-172.91</v>
      </c>
      <c r="E16" s="8"/>
      <c r="F16" s="8"/>
      <c r="G16" s="6">
        <f t="shared" si="2"/>
        <v>0</v>
      </c>
      <c r="H16" s="9"/>
      <c r="I16" s="8"/>
      <c r="J16" s="6">
        <f t="shared" si="3"/>
        <v>0</v>
      </c>
      <c r="K16" s="16">
        <f t="shared" si="4"/>
        <v>0</v>
      </c>
      <c r="L16" s="12" t="e">
        <f t="shared" si="0"/>
        <v>#DIV/0!</v>
      </c>
      <c r="N16" s="12"/>
    </row>
    <row r="17" spans="1:12" ht="15">
      <c r="A17" s="1" t="s">
        <v>19</v>
      </c>
      <c r="B17" s="13"/>
      <c r="C17" s="8">
        <v>172.91</v>
      </c>
      <c r="D17" s="8">
        <f t="shared" si="1"/>
        <v>-172.91</v>
      </c>
      <c r="E17" s="8"/>
      <c r="F17" s="8"/>
      <c r="G17" s="6">
        <f t="shared" si="2"/>
        <v>0</v>
      </c>
      <c r="H17" s="9"/>
      <c r="I17" s="8"/>
      <c r="J17" s="6">
        <f t="shared" si="3"/>
        <v>0</v>
      </c>
      <c r="K17" s="16">
        <f t="shared" si="4"/>
        <v>0</v>
      </c>
      <c r="L17" s="12" t="e">
        <f t="shared" si="0"/>
        <v>#DIV/0!</v>
      </c>
    </row>
    <row r="18" spans="1:12" ht="15">
      <c r="A18" s="1" t="s">
        <v>20</v>
      </c>
      <c r="B18" s="13"/>
      <c r="C18" s="8">
        <v>172.91</v>
      </c>
      <c r="D18" s="8">
        <f t="shared" si="1"/>
        <v>-172.91</v>
      </c>
      <c r="E18" s="8"/>
      <c r="F18" s="8"/>
      <c r="G18" s="6">
        <f t="shared" si="2"/>
        <v>0</v>
      </c>
      <c r="H18" s="9"/>
      <c r="I18" s="8"/>
      <c r="J18" s="6">
        <f t="shared" si="3"/>
        <v>0</v>
      </c>
      <c r="K18" s="16">
        <f t="shared" si="4"/>
        <v>0</v>
      </c>
      <c r="L18" s="12" t="e">
        <f t="shared" si="0"/>
        <v>#DIV/0!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84.86</v>
      </c>
      <c r="F20" s="6">
        <f t="shared" si="5"/>
        <v>5.87</v>
      </c>
      <c r="G20" s="6">
        <f t="shared" si="5"/>
        <v>90.73</v>
      </c>
      <c r="H20" s="6">
        <f t="shared" si="5"/>
        <v>0</v>
      </c>
      <c r="I20" s="6">
        <f t="shared" si="5"/>
        <v>237.07</v>
      </c>
      <c r="J20" s="6">
        <f t="shared" si="5"/>
        <v>237.07</v>
      </c>
      <c r="K20">
        <f t="shared" si="5"/>
        <v>327.8</v>
      </c>
      <c r="L20" s="26">
        <f>G20/K20</f>
        <v>0.27678462477120197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70.81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48.58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51.41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66.27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0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0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0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0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0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0</v>
      </c>
      <c r="E33" s="7"/>
      <c r="F33" s="7"/>
    </row>
    <row r="34" spans="3:6" ht="15">
      <c r="C34" s="1" t="s">
        <v>19</v>
      </c>
      <c r="D34" s="7">
        <f>J17</f>
        <v>0</v>
      </c>
      <c r="E34" s="7"/>
      <c r="F34" s="7"/>
    </row>
    <row r="35" spans="3:6" ht="15">
      <c r="C35" s="1" t="s">
        <v>20</v>
      </c>
      <c r="D35" s="7">
        <f t="shared" si="6"/>
        <v>0</v>
      </c>
      <c r="E35" s="7"/>
      <c r="F35" s="7"/>
    </row>
    <row r="37" ht="15">
      <c r="A37" s="15" t="s">
        <v>28</v>
      </c>
    </row>
    <row r="39" spans="1:10" ht="15.75">
      <c r="A39" s="17" t="s">
        <v>64</v>
      </c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15.75">
      <c r="A40" s="20" t="s">
        <v>65</v>
      </c>
      <c r="B40" s="21"/>
      <c r="C40" s="21"/>
      <c r="D40" s="21"/>
      <c r="E40" s="22"/>
      <c r="F40" s="23"/>
      <c r="G40" s="23"/>
      <c r="H40" s="23"/>
      <c r="I40" s="23"/>
      <c r="J40" s="24"/>
    </row>
    <row r="41" spans="1:10" ht="15.75">
      <c r="A41" s="20" t="s">
        <v>66</v>
      </c>
      <c r="B41" s="23"/>
      <c r="C41" s="23"/>
      <c r="D41" s="23"/>
      <c r="E41" s="23"/>
      <c r="F41" s="23"/>
      <c r="G41" s="23"/>
      <c r="H41" s="23"/>
      <c r="I41" s="23"/>
      <c r="J41" s="24"/>
    </row>
    <row r="42" spans="1:10" ht="15.75">
      <c r="A42" s="20" t="s">
        <v>67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68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>
      <c r="A44" s="20" t="s">
        <v>69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70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/>
      <c r="B46" s="25"/>
      <c r="C46" s="25"/>
      <c r="D46" s="25"/>
      <c r="E46" s="25"/>
      <c r="F46" s="25"/>
      <c r="G46" s="25"/>
      <c r="H46" s="25"/>
      <c r="I46" s="25"/>
      <c r="J46" s="25"/>
    </row>
  </sheetData>
  <sheetProtection/>
  <mergeCells count="2">
    <mergeCell ref="A1:G1"/>
    <mergeCell ref="C3:D3"/>
  </mergeCells>
  <printOptions/>
  <pageMargins left="0.7" right="0.7" top="0.75" bottom="0.75" header="0.3" footer="0.3"/>
  <pageSetup horizontalDpi="600" verticalDpi="600" orientation="landscape" scale="75" r:id="rId1"/>
  <ignoredErrors>
    <ignoredError sqref="K15 D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48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60</v>
      </c>
      <c r="C7" s="8">
        <f>B7-78</f>
        <v>-18</v>
      </c>
      <c r="D7" s="8"/>
      <c r="E7" s="8">
        <v>20.17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aca="true" t="shared" si="0" ref="L7:L18">G7/K7</f>
        <v>0.3186274509803922</v>
      </c>
      <c r="N7" s="12"/>
    </row>
    <row r="8" spans="1:14" ht="15">
      <c r="A8" s="1" t="s">
        <v>10</v>
      </c>
      <c r="B8" s="13">
        <v>60</v>
      </c>
      <c r="C8" s="8">
        <f aca="true" t="shared" si="1" ref="C8:C18">B8-78</f>
        <v>-18</v>
      </c>
      <c r="D8" s="8"/>
      <c r="E8" s="8">
        <v>17.85</v>
      </c>
      <c r="F8" s="8">
        <v>1.41</v>
      </c>
      <c r="G8" s="6">
        <f aca="true" t="shared" si="2" ref="G8:G18">E8+F8</f>
        <v>19.26</v>
      </c>
      <c r="H8" s="9"/>
      <c r="I8" s="8">
        <v>40.81</v>
      </c>
      <c r="J8" s="6">
        <f aca="true" t="shared" si="3" ref="J8:J18">H8+I8</f>
        <v>40.81</v>
      </c>
      <c r="K8" s="16">
        <f aca="true" t="shared" si="4" ref="K8:K18">J8+G8</f>
        <v>60.07000000000001</v>
      </c>
      <c r="L8" s="12">
        <f t="shared" si="0"/>
        <v>0.3206259364075245</v>
      </c>
      <c r="N8" s="12"/>
    </row>
    <row r="9" spans="1:14" ht="15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0.282077264091197</v>
      </c>
      <c r="N9" s="12"/>
    </row>
    <row r="10" spans="1:14" ht="15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</v>
      </c>
      <c r="L10" s="12">
        <f t="shared" si="0"/>
        <v>0.3163611676849966</v>
      </c>
      <c r="N10" s="12"/>
    </row>
    <row r="11" spans="1:14" ht="15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0.3213153724247227</v>
      </c>
      <c r="N11" s="12"/>
    </row>
    <row r="12" spans="1:14" ht="15">
      <c r="A12" s="1" t="s">
        <v>14</v>
      </c>
      <c r="B12" s="13">
        <v>55</v>
      </c>
      <c r="C12" s="8">
        <f t="shared" si="1"/>
        <v>-23</v>
      </c>
      <c r="D12" s="8"/>
      <c r="E12" s="8">
        <v>36.63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0.3516249334043687</v>
      </c>
      <c r="N12" s="12"/>
    </row>
    <row r="13" spans="1:14" ht="15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 ht="15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89.46000000000001</v>
      </c>
      <c r="L14" s="12">
        <f t="shared" si="0"/>
        <v>0.2724122512854907</v>
      </c>
      <c r="N14" s="12"/>
    </row>
    <row r="15" spans="1:12" ht="15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</v>
      </c>
      <c r="L15" s="12">
        <f t="shared" si="0"/>
        <v>0.33372274143302183</v>
      </c>
    </row>
    <row r="16" spans="1:14" ht="15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2.26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72.35</v>
      </c>
      <c r="L16" s="12">
        <f t="shared" si="0"/>
        <v>0.31941948859709746</v>
      </c>
      <c r="N16" s="12"/>
    </row>
    <row r="17" spans="1:12" ht="15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64.96</v>
      </c>
      <c r="J17" s="6">
        <f t="shared" si="3"/>
        <v>64.96</v>
      </c>
      <c r="K17" s="16">
        <f t="shared" si="4"/>
        <v>90.5</v>
      </c>
      <c r="L17" s="12">
        <f t="shared" si="0"/>
        <v>0.2822099447513812</v>
      </c>
    </row>
    <row r="18" spans="1:12" ht="15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650.31</v>
      </c>
      <c r="J20" s="6">
        <f t="shared" si="5"/>
        <v>700.94</v>
      </c>
      <c r="K20">
        <f t="shared" si="5"/>
        <v>968.86</v>
      </c>
      <c r="L20" s="12">
        <v>0.33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40.81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49.24</v>
      </c>
      <c r="E33" s="7"/>
      <c r="F33" s="7"/>
    </row>
    <row r="34" spans="3:6" ht="15">
      <c r="C34" s="1" t="s">
        <v>19</v>
      </c>
      <c r="D34" s="7">
        <f>J17</f>
        <v>64.96</v>
      </c>
      <c r="E34" s="7"/>
      <c r="F34" s="7"/>
    </row>
    <row r="35" spans="3:6" ht="15">
      <c r="C35" s="1" t="s">
        <v>20</v>
      </c>
      <c r="D35" s="7">
        <f t="shared" si="6"/>
        <v>50.87</v>
      </c>
      <c r="E35" s="7"/>
      <c r="F35" s="7"/>
    </row>
    <row r="38" ht="15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47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aca="true" t="shared" si="0" ref="L7:L18">G7/K7</f>
        <v>0.3213794998625996</v>
      </c>
      <c r="N7" s="12"/>
    </row>
    <row r="8" spans="1:14" ht="15">
      <c r="A8" s="1" t="s">
        <v>10</v>
      </c>
      <c r="B8" s="13">
        <v>65</v>
      </c>
      <c r="C8" s="8">
        <f aca="true" t="shared" si="1" ref="C8:C18">B8-78</f>
        <v>-13</v>
      </c>
      <c r="D8" s="8"/>
      <c r="E8" s="8">
        <v>18.01</v>
      </c>
      <c r="F8" s="8">
        <v>1.57</v>
      </c>
      <c r="G8" s="6">
        <f aca="true" t="shared" si="2" ref="G8:G18">E8+F8</f>
        <v>19.580000000000002</v>
      </c>
      <c r="H8" s="9"/>
      <c r="I8" s="8">
        <v>43.13</v>
      </c>
      <c r="J8" s="6">
        <f aca="true" t="shared" si="3" ref="J8:J18">H8+I8</f>
        <v>43.13</v>
      </c>
      <c r="K8" s="16">
        <f aca="true" t="shared" si="4" ref="K8:K18">J8+G8</f>
        <v>62.71000000000001</v>
      </c>
      <c r="L8" s="12">
        <f t="shared" si="0"/>
        <v>0.3122309041620156</v>
      </c>
      <c r="N8" s="12"/>
    </row>
    <row r="9" spans="1:14" ht="15">
      <c r="A9" s="1" t="s">
        <v>11</v>
      </c>
      <c r="B9" s="13">
        <v>65</v>
      </c>
      <c r="C9" s="8">
        <f t="shared" si="1"/>
        <v>-13</v>
      </c>
      <c r="D9" s="8"/>
      <c r="E9" s="8">
        <v>19.1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 ht="15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 ht="15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2.32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</v>
      </c>
      <c r="N11" s="12"/>
    </row>
    <row r="12" spans="1:14" ht="15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0.3741568296795953</v>
      </c>
      <c r="N12" s="12"/>
    </row>
    <row r="13" spans="1:14" ht="15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0.2953273642977057</v>
      </c>
      <c r="N13" s="12"/>
    </row>
    <row r="14" spans="1:14" ht="15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</v>
      </c>
      <c r="L14" s="12">
        <f t="shared" si="0"/>
        <v>0.2926930528646554</v>
      </c>
      <c r="N14" s="12"/>
    </row>
    <row r="15" spans="1:12" ht="15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</v>
      </c>
    </row>
    <row r="16" spans="1:14" ht="15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 ht="15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0.2538438347904733</v>
      </c>
    </row>
    <row r="18" spans="1:12" ht="15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0.3836295603367634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270.8</v>
      </c>
      <c r="F20" s="6">
        <f t="shared" si="5"/>
        <v>25.859999999999996</v>
      </c>
      <c r="G20" s="6">
        <f t="shared" si="5"/>
        <v>296.66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43.13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59.52</v>
      </c>
      <c r="E33" s="7"/>
      <c r="F33" s="7"/>
    </row>
    <row r="34" spans="3:6" ht="15">
      <c r="C34" s="1" t="s">
        <v>19</v>
      </c>
      <c r="D34" s="7">
        <f>J17</f>
        <v>49.5</v>
      </c>
      <c r="E34" s="7"/>
      <c r="F34" s="7"/>
    </row>
    <row r="35" spans="3:6" ht="15">
      <c r="C35" s="1" t="s">
        <v>20</v>
      </c>
      <c r="D35" s="7">
        <f t="shared" si="6"/>
        <v>65.89</v>
      </c>
      <c r="E35" s="7"/>
      <c r="F35" s="7"/>
    </row>
    <row r="38" ht="15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38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</v>
      </c>
      <c r="N7" s="12"/>
    </row>
    <row r="8" spans="1:14" ht="15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aca="true" t="shared" si="0" ref="G8:G18">E8+F8</f>
        <v>20.549999999999997</v>
      </c>
      <c r="H8" s="9"/>
      <c r="I8" s="8">
        <v>41.43</v>
      </c>
      <c r="J8" s="6">
        <f aca="true" t="shared" si="1" ref="J8:J18">H8+I8</f>
        <v>41.43</v>
      </c>
      <c r="K8" s="16">
        <f aca="true" t="shared" si="2" ref="K8:K18">J8+G8</f>
        <v>61.98</v>
      </c>
      <c r="L8" s="12">
        <f>G8/K8</f>
        <v>0.3315585672797676</v>
      </c>
      <c r="N8" s="12"/>
    </row>
    <row r="9" spans="1:14" ht="15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aca="true" t="shared" si="3" ref="L9:L18">G9/K9</f>
        <v>0.33997263189904214</v>
      </c>
      <c r="N9" s="12"/>
    </row>
    <row r="10" spans="1:14" ht="15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0.2739270003566758</v>
      </c>
      <c r="N10" s="12"/>
    </row>
    <row r="11" spans="1:14" ht="15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19.56</v>
      </c>
      <c r="H11" s="9">
        <v>21.85</v>
      </c>
      <c r="I11" s="8">
        <v>52.45</v>
      </c>
      <c r="J11" s="6">
        <f t="shared" si="1"/>
        <v>74.30000000000001</v>
      </c>
      <c r="K11" s="16">
        <f>I11+G11</f>
        <v>72.01</v>
      </c>
      <c r="L11" s="12">
        <f t="shared" si="3"/>
        <v>0.27162894042494096</v>
      </c>
      <c r="N11" s="12"/>
    </row>
    <row r="12" spans="1:14" ht="15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2.26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0.3289162949357124</v>
      </c>
      <c r="N12" s="12"/>
    </row>
    <row r="13" spans="1:14" ht="15">
      <c r="A13" s="1" t="s">
        <v>15</v>
      </c>
      <c r="B13" s="13">
        <v>30</v>
      </c>
      <c r="C13" s="8">
        <v>-12.5</v>
      </c>
      <c r="D13" s="8"/>
      <c r="E13" s="8">
        <v>33.95</v>
      </c>
      <c r="F13" s="8">
        <v>2.11</v>
      </c>
      <c r="G13" s="6">
        <f t="shared" si="0"/>
        <v>36.06</v>
      </c>
      <c r="H13" s="9"/>
      <c r="I13" s="8">
        <v>66.68</v>
      </c>
      <c r="J13" s="6">
        <f t="shared" si="1"/>
        <v>66.68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 ht="15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2.03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0.3231381154848444</v>
      </c>
      <c r="N14" s="12"/>
    </row>
    <row r="15" spans="1:12" ht="15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</v>
      </c>
      <c r="K15" s="16">
        <f>I15+G15</f>
        <v>91.1</v>
      </c>
      <c r="L15" s="12">
        <f t="shared" si="3"/>
        <v>0.28529088913282113</v>
      </c>
    </row>
    <row r="16" spans="1:14" ht="15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 ht="15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0.3238068812430633</v>
      </c>
    </row>
    <row r="18" spans="1:12" ht="15">
      <c r="A18" s="1" t="s">
        <v>20</v>
      </c>
      <c r="B18" s="13">
        <v>30</v>
      </c>
      <c r="C18" s="8">
        <v>-12.5</v>
      </c>
      <c r="D18" s="8"/>
      <c r="E18" s="8">
        <v>37.09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4" ref="E20:K20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641.2800000000001</v>
      </c>
      <c r="J20" s="6">
        <f t="shared" si="4"/>
        <v>676.45</v>
      </c>
      <c r="K20">
        <f t="shared" si="4"/>
        <v>949.34</v>
      </c>
      <c r="L20" s="12">
        <v>0.32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5" ref="D25:D35">J8</f>
        <v>41.43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 t="shared" si="5"/>
        <v>74.30000000000001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5"/>
        <v>66.68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 t="shared" si="5"/>
        <v>78.43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5"/>
        <v>48.71</v>
      </c>
      <c r="E33" s="7"/>
      <c r="F33" s="7"/>
    </row>
    <row r="34" spans="3:6" ht="15">
      <c r="C34" s="1" t="s">
        <v>19</v>
      </c>
      <c r="D34" s="7">
        <f>J17</f>
        <v>48.74</v>
      </c>
      <c r="E34" s="7"/>
      <c r="F34" s="7"/>
    </row>
    <row r="35" spans="3:6" ht="15">
      <c r="C35" s="1" t="s">
        <v>20</v>
      </c>
      <c r="D35" s="7">
        <f t="shared" si="5"/>
        <v>63.37</v>
      </c>
      <c r="E35" s="7"/>
      <c r="F35" s="7"/>
    </row>
    <row r="38" ht="15">
      <c r="A38" s="15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</sheetData>
  <sheetProtection/>
  <mergeCells count="2">
    <mergeCell ref="A1:G1"/>
    <mergeCell ref="C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37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40</v>
      </c>
      <c r="C7" s="8">
        <v>-2.5</v>
      </c>
      <c r="D7" s="8"/>
      <c r="E7" s="8">
        <v>33.84</v>
      </c>
      <c r="F7" s="8">
        <v>2.07</v>
      </c>
      <c r="G7" s="6">
        <f>E7+F7</f>
        <v>35.910000000000004</v>
      </c>
      <c r="H7" s="9"/>
      <c r="I7" s="8">
        <v>65.24</v>
      </c>
      <c r="J7" s="6">
        <f>H7+I7</f>
        <v>65.24</v>
      </c>
      <c r="K7" s="16">
        <f>J7+G7</f>
        <v>101.15</v>
      </c>
      <c r="L7" s="12">
        <v>0.36</v>
      </c>
      <c r="N7" s="12"/>
    </row>
    <row r="8" spans="1:14" ht="15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aca="true" t="shared" si="0" ref="G8:G18">E8+F8</f>
        <v>20.849999999999998</v>
      </c>
      <c r="H8" s="9"/>
      <c r="I8" s="8">
        <v>44.54</v>
      </c>
      <c r="J8" s="6">
        <f aca="true" t="shared" si="1" ref="J8:J18">H8+I8</f>
        <v>44.54</v>
      </c>
      <c r="K8" s="16">
        <f aca="true" t="shared" si="2" ref="K8:K18">J8+G8</f>
        <v>65.39</v>
      </c>
      <c r="L8" s="12">
        <v>0.32</v>
      </c>
      <c r="N8" s="12"/>
    </row>
    <row r="9" spans="1:14" ht="15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 ht="15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0.29</v>
      </c>
      <c r="N10" s="12"/>
    </row>
    <row r="11" spans="1:14" ht="15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67.57000000000001</v>
      </c>
      <c r="K11" s="16">
        <f>I11+G11</f>
        <v>75.59</v>
      </c>
      <c r="L11" s="12">
        <v>0.31</v>
      </c>
      <c r="N11" s="12"/>
    </row>
    <row r="12" spans="1:14" ht="15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 ht="15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35.66</v>
      </c>
      <c r="H13" s="9"/>
      <c r="I13" s="8">
        <v>64.76</v>
      </c>
      <c r="J13" s="6">
        <f t="shared" si="1"/>
        <v>64.76</v>
      </c>
      <c r="K13" s="16">
        <f t="shared" si="2"/>
        <v>100.42</v>
      </c>
      <c r="L13" s="12">
        <v>0.36</v>
      </c>
      <c r="N13" s="12"/>
    </row>
    <row r="14" spans="1:14" ht="15">
      <c r="A14" s="1" t="s">
        <v>16</v>
      </c>
      <c r="B14" s="13">
        <v>40</v>
      </c>
      <c r="C14" s="8">
        <v>-2.5</v>
      </c>
      <c r="D14" s="8"/>
      <c r="E14" s="8">
        <v>19.58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0.29</v>
      </c>
      <c r="N14" s="12"/>
    </row>
    <row r="15" spans="1:12" ht="15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78.24</v>
      </c>
      <c r="L15" s="12">
        <v>0.32</v>
      </c>
    </row>
    <row r="16" spans="1:14" ht="15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 ht="15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 ht="15">
      <c r="A18" s="1" t="s">
        <v>20</v>
      </c>
      <c r="B18" s="13">
        <v>25</v>
      </c>
      <c r="C18" s="8">
        <v>-17.5</v>
      </c>
      <c r="D18" s="8"/>
      <c r="E18" s="8">
        <v>33.02</v>
      </c>
      <c r="F18" s="8">
        <v>2.5</v>
      </c>
      <c r="G18" s="6">
        <f t="shared" si="0"/>
        <v>35.52</v>
      </c>
      <c r="H18" s="9"/>
      <c r="I18" s="8">
        <v>61.09</v>
      </c>
      <c r="J18" s="6">
        <f t="shared" si="1"/>
        <v>61.09</v>
      </c>
      <c r="K18" s="16">
        <f t="shared" si="2"/>
        <v>96.61000000000001</v>
      </c>
      <c r="L18" s="12">
        <v>0.37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3" ref="E20:K20">SUM(E7:E19)</f>
        <v>293.17999999999995</v>
      </c>
      <c r="F20" s="6">
        <f t="shared" si="3"/>
        <v>27.910000000000004</v>
      </c>
      <c r="G20" s="6">
        <f t="shared" si="3"/>
        <v>321.09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</v>
      </c>
      <c r="L20" s="12">
        <v>0.33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v>65.24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v>64.76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v>59.21</v>
      </c>
      <c r="E33" s="7"/>
      <c r="F33" s="7"/>
    </row>
    <row r="34" spans="3:6" ht="15">
      <c r="C34" s="1" t="s">
        <v>19</v>
      </c>
      <c r="D34" s="7">
        <v>53.25</v>
      </c>
      <c r="E34" s="7"/>
      <c r="F34" s="7"/>
    </row>
    <row r="35" spans="3:6" ht="15">
      <c r="C35" s="1" t="s">
        <v>20</v>
      </c>
      <c r="D35" s="7">
        <v>61.09</v>
      </c>
      <c r="E35" s="7"/>
      <c r="F35" s="7"/>
    </row>
    <row r="38" ht="15">
      <c r="A38" s="15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</sheetData>
  <sheetProtection/>
  <mergeCells count="2">
    <mergeCell ref="A1:G1"/>
    <mergeCell ref="C3:D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36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 ht="15">
      <c r="A8" s="1" t="s">
        <v>10</v>
      </c>
      <c r="B8" s="13">
        <v>50</v>
      </c>
      <c r="C8" s="8">
        <v>3.75</v>
      </c>
      <c r="D8" s="8"/>
      <c r="E8" s="8">
        <v>19.01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 ht="15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</v>
      </c>
      <c r="N9" s="12"/>
    </row>
    <row r="10" spans="1:14" ht="15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 ht="15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8.37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 ht="15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</v>
      </c>
      <c r="L12" s="12">
        <v>0.32</v>
      </c>
      <c r="N12" s="12"/>
    </row>
    <row r="13" spans="1:14" ht="15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 ht="15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38.23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2" ht="15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</v>
      </c>
      <c r="L15" s="12">
        <v>0.31</v>
      </c>
    </row>
    <row r="16" spans="1:14" ht="15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</v>
      </c>
      <c r="N16" s="12"/>
    </row>
    <row r="17" spans="1:12" ht="15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 ht="15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2.53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0" ref="E20:K20">SUM(E7:E19)</f>
        <v>282.2800000000001</v>
      </c>
      <c r="F20" s="6">
        <f t="shared" si="0"/>
        <v>26.62</v>
      </c>
      <c r="G20" s="6">
        <f t="shared" si="0"/>
        <v>308.9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v>62.06</v>
      </c>
      <c r="E33" s="7"/>
      <c r="F33" s="7"/>
    </row>
    <row r="34" spans="3:6" ht="15">
      <c r="C34" s="1" t="s">
        <v>19</v>
      </c>
      <c r="D34" s="7">
        <v>54.24</v>
      </c>
      <c r="E34" s="7"/>
      <c r="F34" s="7"/>
    </row>
    <row r="35" spans="3:6" ht="15">
      <c r="C35" s="1" t="s">
        <v>20</v>
      </c>
      <c r="D35" s="7">
        <v>46.86</v>
      </c>
      <c r="E35" s="7"/>
      <c r="F35" s="7"/>
    </row>
    <row r="38" ht="15">
      <c r="A38" s="15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</sheetData>
  <sheetProtection/>
  <mergeCells count="2">
    <mergeCell ref="A1:G1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2.57421875" style="0" customWidth="1"/>
    <col min="2" max="2" width="12.8515625" style="0" customWidth="1"/>
    <col min="11" max="11" width="12.140625" style="0" customWidth="1"/>
    <col min="12" max="12" width="11.140625" style="0" customWidth="1"/>
  </cols>
  <sheetData>
    <row r="1" spans="1:10" ht="15.75">
      <c r="A1" s="27" t="s">
        <v>0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 ht="15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64.07</v>
      </c>
      <c r="L7" s="12">
        <v>0.2</v>
      </c>
    </row>
    <row r="8" spans="1:12" ht="15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 ht="15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 ht="15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 ht="15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</v>
      </c>
      <c r="K11">
        <v>67.95</v>
      </c>
      <c r="L11" s="12">
        <v>0.32</v>
      </c>
    </row>
    <row r="12" spans="1:12" ht="15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2.55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</v>
      </c>
    </row>
    <row r="13" spans="1:12" ht="15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75.82</v>
      </c>
      <c r="L13" s="12">
        <v>0.32</v>
      </c>
    </row>
    <row r="14" spans="1:12" ht="15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 ht="15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81.57</v>
      </c>
      <c r="L15" s="12">
        <v>0.28</v>
      </c>
    </row>
    <row r="16" spans="1:12" ht="15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 ht="15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0.29</v>
      </c>
    </row>
    <row r="18" spans="1:12" ht="15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2.55</v>
      </c>
      <c r="G18" s="6">
        <v>28</v>
      </c>
      <c r="H18" s="9"/>
      <c r="I18" s="8">
        <v>48.96</v>
      </c>
      <c r="J18" s="6">
        <v>48.96</v>
      </c>
      <c r="K18">
        <v>79.96</v>
      </c>
      <c r="L18" s="12">
        <v>0.35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965.2800000000001</v>
      </c>
      <c r="L20" s="12">
        <v>0.28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v>49.68</v>
      </c>
      <c r="E33" s="7"/>
      <c r="F33" s="7"/>
    </row>
    <row r="34" spans="3:6" ht="15">
      <c r="C34" s="1" t="s">
        <v>19</v>
      </c>
      <c r="D34" s="7">
        <v>64.97</v>
      </c>
      <c r="E34" s="7"/>
      <c r="F34" s="7"/>
    </row>
    <row r="35" spans="3:6" ht="15">
      <c r="C35" s="1" t="s">
        <v>20</v>
      </c>
      <c r="D35" s="7">
        <v>48.96</v>
      </c>
      <c r="E35" s="7"/>
      <c r="F35" s="7"/>
    </row>
    <row r="38" ht="15">
      <c r="A38" s="15" t="s">
        <v>28</v>
      </c>
    </row>
    <row r="40" ht="15">
      <c r="A40" t="s">
        <v>29</v>
      </c>
    </row>
    <row r="41" ht="15">
      <c r="A41" t="s">
        <v>30</v>
      </c>
    </row>
    <row r="42" ht="15">
      <c r="A42" t="s">
        <v>31</v>
      </c>
    </row>
    <row r="43" ht="15">
      <c r="A43" t="s">
        <v>32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</sheetData>
  <sheetProtection/>
  <mergeCells count="2">
    <mergeCell ref="A1:G1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14.281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76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9.9</v>
      </c>
      <c r="C7" s="8">
        <v>165.47</v>
      </c>
      <c r="D7" s="8">
        <f>B7-C7</f>
        <v>-155.57</v>
      </c>
      <c r="E7" s="8">
        <v>35.03</v>
      </c>
      <c r="F7" s="8">
        <v>1.57</v>
      </c>
      <c r="G7" s="6">
        <f>E7+F7</f>
        <v>36.6</v>
      </c>
      <c r="H7" s="9"/>
      <c r="I7" s="8">
        <v>73.42</v>
      </c>
      <c r="J7" s="6">
        <f>H7+I7</f>
        <v>73.42</v>
      </c>
      <c r="K7" s="16">
        <f>J7+G7</f>
        <v>110.02000000000001</v>
      </c>
      <c r="L7" s="12">
        <f aca="true" t="shared" si="0" ref="L7:L18">G7/K7</f>
        <v>0.3326667878567533</v>
      </c>
      <c r="N7" s="12"/>
    </row>
    <row r="8" spans="1:14" ht="15">
      <c r="A8" s="1" t="s">
        <v>10</v>
      </c>
      <c r="B8" s="13">
        <v>12.09</v>
      </c>
      <c r="C8" s="8">
        <v>165.47</v>
      </c>
      <c r="D8" s="8">
        <f aca="true" t="shared" si="1" ref="D8:D18">B8-C8</f>
        <v>-153.38</v>
      </c>
      <c r="E8" s="8">
        <v>17</v>
      </c>
      <c r="F8" s="8">
        <v>1.2</v>
      </c>
      <c r="G8" s="6">
        <f aca="true" t="shared" si="2" ref="G8:G18">E8+F8</f>
        <v>18.2</v>
      </c>
      <c r="H8" s="9"/>
      <c r="I8" s="8">
        <v>51.94</v>
      </c>
      <c r="J8" s="6">
        <f aca="true" t="shared" si="3" ref="J8:J18">H8+I8</f>
        <v>51.94</v>
      </c>
      <c r="K8" s="16">
        <f aca="true" t="shared" si="4" ref="K8:K18">J8+G8</f>
        <v>70.14</v>
      </c>
      <c r="L8" s="12">
        <f t="shared" si="0"/>
        <v>0.25948103792415167</v>
      </c>
      <c r="N8" s="12"/>
    </row>
    <row r="9" spans="1:14" ht="15">
      <c r="A9" s="1" t="s">
        <v>11</v>
      </c>
      <c r="B9" s="13">
        <v>17.46</v>
      </c>
      <c r="C9" s="8">
        <v>165.47</v>
      </c>
      <c r="D9" s="8">
        <f t="shared" si="1"/>
        <v>-148.01</v>
      </c>
      <c r="E9" s="8">
        <v>17.29</v>
      </c>
      <c r="F9" s="8">
        <v>1.29</v>
      </c>
      <c r="G9" s="6">
        <f t="shared" si="2"/>
        <v>18.58</v>
      </c>
      <c r="H9" s="9"/>
      <c r="I9" s="8">
        <v>50.84</v>
      </c>
      <c r="J9" s="6">
        <f t="shared" si="3"/>
        <v>50.84</v>
      </c>
      <c r="K9" s="16">
        <f t="shared" si="4"/>
        <v>69.42</v>
      </c>
      <c r="L9" s="12">
        <f t="shared" si="0"/>
        <v>0.26764621146643613</v>
      </c>
      <c r="N9" s="12"/>
    </row>
    <row r="10" spans="1:14" ht="15">
      <c r="A10" s="1" t="s">
        <v>12</v>
      </c>
      <c r="B10" s="13">
        <v>20.02</v>
      </c>
      <c r="C10" s="8">
        <v>165.47</v>
      </c>
      <c r="D10" s="8">
        <f t="shared" si="1"/>
        <v>-145.45</v>
      </c>
      <c r="E10" s="8">
        <v>18.84</v>
      </c>
      <c r="F10" s="8">
        <v>1.37</v>
      </c>
      <c r="G10" s="6">
        <f t="shared" si="2"/>
        <v>20.21</v>
      </c>
      <c r="H10" s="9"/>
      <c r="I10" s="8">
        <v>51</v>
      </c>
      <c r="J10" s="6">
        <f t="shared" si="3"/>
        <v>51</v>
      </c>
      <c r="K10" s="16">
        <f t="shared" si="4"/>
        <v>71.21000000000001</v>
      </c>
      <c r="L10" s="12">
        <f t="shared" si="0"/>
        <v>0.28380845386883863</v>
      </c>
      <c r="N10" s="12"/>
    </row>
    <row r="11" spans="1:14" ht="15">
      <c r="A11" s="1" t="s">
        <v>13</v>
      </c>
      <c r="B11" s="13">
        <v>27.05</v>
      </c>
      <c r="C11" s="8">
        <v>165.47</v>
      </c>
      <c r="D11" s="8">
        <f t="shared" si="1"/>
        <v>-138.42</v>
      </c>
      <c r="E11" s="8">
        <v>20.43</v>
      </c>
      <c r="F11" s="8">
        <v>2.31</v>
      </c>
      <c r="G11" s="6">
        <f t="shared" si="2"/>
        <v>22.74</v>
      </c>
      <c r="H11" s="9">
        <v>6.28</v>
      </c>
      <c r="I11" s="8">
        <v>78.17</v>
      </c>
      <c r="J11" s="6">
        <f t="shared" si="3"/>
        <v>84.45</v>
      </c>
      <c r="K11" s="16">
        <f>I11+G11</f>
        <v>100.91</v>
      </c>
      <c r="L11" s="12">
        <f t="shared" si="0"/>
        <v>0.22534932117728668</v>
      </c>
      <c r="N11" s="12"/>
    </row>
    <row r="12" spans="1:14" ht="15">
      <c r="A12" s="1" t="s">
        <v>14</v>
      </c>
      <c r="B12" s="13">
        <v>27.27</v>
      </c>
      <c r="C12" s="8">
        <v>165.47</v>
      </c>
      <c r="D12" s="8">
        <f t="shared" si="1"/>
        <v>-138.2</v>
      </c>
      <c r="E12" s="8">
        <v>21.01</v>
      </c>
      <c r="F12" s="8">
        <v>1.37</v>
      </c>
      <c r="G12" s="6">
        <f t="shared" si="2"/>
        <v>22.380000000000003</v>
      </c>
      <c r="H12" s="9"/>
      <c r="I12" s="8">
        <v>54.83</v>
      </c>
      <c r="J12" s="6">
        <f t="shared" si="3"/>
        <v>54.83</v>
      </c>
      <c r="K12" s="16">
        <f>I12+G12</f>
        <v>77.21000000000001</v>
      </c>
      <c r="L12" s="12">
        <f t="shared" si="0"/>
        <v>0.2898588265768683</v>
      </c>
      <c r="N12" s="12"/>
    </row>
    <row r="13" spans="1:14" ht="15">
      <c r="A13" s="1" t="s">
        <v>15</v>
      </c>
      <c r="B13" s="13">
        <v>16.38</v>
      </c>
      <c r="C13" s="8">
        <v>165.47</v>
      </c>
      <c r="D13" s="8">
        <f t="shared" si="1"/>
        <v>-149.09</v>
      </c>
      <c r="E13" s="8">
        <v>27.47</v>
      </c>
      <c r="F13" s="8">
        <v>1.33</v>
      </c>
      <c r="G13" s="6">
        <f t="shared" si="2"/>
        <v>28.799999999999997</v>
      </c>
      <c r="H13" s="9"/>
      <c r="I13" s="8">
        <v>74.68</v>
      </c>
      <c r="J13" s="6">
        <f t="shared" si="3"/>
        <v>74.68</v>
      </c>
      <c r="K13" s="16">
        <f t="shared" si="4"/>
        <v>103.48</v>
      </c>
      <c r="L13" s="12">
        <f t="shared" si="0"/>
        <v>0.27831465017394663</v>
      </c>
      <c r="N13" s="12"/>
    </row>
    <row r="14" spans="1:14" ht="15">
      <c r="A14" s="1" t="s">
        <v>16</v>
      </c>
      <c r="B14" s="13">
        <v>9.17</v>
      </c>
      <c r="C14" s="8">
        <v>165.47</v>
      </c>
      <c r="D14" s="8">
        <f t="shared" si="1"/>
        <v>-156.3</v>
      </c>
      <c r="E14" s="8">
        <v>16.18</v>
      </c>
      <c r="F14" s="8">
        <v>1.35</v>
      </c>
      <c r="G14" s="6">
        <f t="shared" si="2"/>
        <v>17.53</v>
      </c>
      <c r="H14" s="9"/>
      <c r="I14" s="8">
        <v>58.19</v>
      </c>
      <c r="J14" s="6">
        <f t="shared" si="3"/>
        <v>58.19</v>
      </c>
      <c r="K14" s="16">
        <f t="shared" si="4"/>
        <v>75.72</v>
      </c>
      <c r="L14" s="12">
        <f t="shared" si="0"/>
        <v>0.23151082937136822</v>
      </c>
      <c r="N14" s="12"/>
    </row>
    <row r="15" spans="1:12" ht="15">
      <c r="A15" s="1" t="s">
        <v>17</v>
      </c>
      <c r="B15" s="13">
        <v>17.09</v>
      </c>
      <c r="C15" s="8">
        <v>165.47</v>
      </c>
      <c r="D15" s="8">
        <f t="shared" si="1"/>
        <v>-148.38</v>
      </c>
      <c r="E15" s="8">
        <v>19.55</v>
      </c>
      <c r="F15" s="8">
        <v>1.48</v>
      </c>
      <c r="G15" s="6">
        <f t="shared" si="2"/>
        <v>21.03</v>
      </c>
      <c r="H15" s="9">
        <v>7.21</v>
      </c>
      <c r="I15" s="8">
        <v>56.09</v>
      </c>
      <c r="J15" s="6">
        <f t="shared" si="3"/>
        <v>63.300000000000004</v>
      </c>
      <c r="K15" s="16">
        <f>I15+G15</f>
        <v>77.12</v>
      </c>
      <c r="L15" s="12">
        <f t="shared" si="0"/>
        <v>0.2726919087136929</v>
      </c>
    </row>
    <row r="16" spans="1:14" ht="15">
      <c r="A16" s="1" t="s">
        <v>18</v>
      </c>
      <c r="B16" s="13">
        <v>22.98</v>
      </c>
      <c r="C16" s="8">
        <v>165.47</v>
      </c>
      <c r="D16" s="8">
        <f t="shared" si="1"/>
        <v>-142.49</v>
      </c>
      <c r="E16" s="8">
        <v>18.87</v>
      </c>
      <c r="F16" s="8">
        <v>2.04</v>
      </c>
      <c r="G16" s="6">
        <f t="shared" si="2"/>
        <v>20.91</v>
      </c>
      <c r="H16" s="9"/>
      <c r="I16" s="8">
        <v>69.06</v>
      </c>
      <c r="J16" s="6">
        <f t="shared" si="3"/>
        <v>69.06</v>
      </c>
      <c r="K16" s="16">
        <f t="shared" si="4"/>
        <v>89.97</v>
      </c>
      <c r="L16" s="12">
        <f t="shared" si="0"/>
        <v>0.2324108036012004</v>
      </c>
      <c r="N16" s="12"/>
    </row>
    <row r="17" spans="1:12" ht="15">
      <c r="A17" s="1" t="s">
        <v>19</v>
      </c>
      <c r="B17" s="13">
        <v>32.75</v>
      </c>
      <c r="C17" s="8">
        <v>165.47</v>
      </c>
      <c r="D17" s="8">
        <f t="shared" si="1"/>
        <v>-132.72</v>
      </c>
      <c r="E17" s="8">
        <v>17.73</v>
      </c>
      <c r="F17" s="8">
        <v>1.36</v>
      </c>
      <c r="G17" s="6">
        <f t="shared" si="2"/>
        <v>19.09</v>
      </c>
      <c r="H17" s="9"/>
      <c r="I17" s="8">
        <v>62.1</v>
      </c>
      <c r="J17" s="6">
        <f t="shared" si="3"/>
        <v>62.1</v>
      </c>
      <c r="K17" s="16">
        <f t="shared" si="4"/>
        <v>81.19</v>
      </c>
      <c r="L17" s="12">
        <f t="shared" si="0"/>
        <v>0.2351274787535411</v>
      </c>
    </row>
    <row r="18" spans="1:12" ht="15">
      <c r="A18" s="1" t="s">
        <v>20</v>
      </c>
      <c r="B18" s="13">
        <v>37.89</v>
      </c>
      <c r="C18" s="8">
        <v>165.47</v>
      </c>
      <c r="D18" s="8">
        <f t="shared" si="1"/>
        <v>-127.58</v>
      </c>
      <c r="E18" s="8">
        <v>26.64</v>
      </c>
      <c r="F18" s="8">
        <v>1.44</v>
      </c>
      <c r="G18" s="6">
        <f t="shared" si="2"/>
        <v>28.080000000000002</v>
      </c>
      <c r="H18" s="9"/>
      <c r="I18" s="8">
        <v>58.45</v>
      </c>
      <c r="J18" s="6">
        <f t="shared" si="3"/>
        <v>58.45</v>
      </c>
      <c r="K18" s="16">
        <f t="shared" si="4"/>
        <v>86.53</v>
      </c>
      <c r="L18" s="12">
        <f t="shared" si="0"/>
        <v>0.32451173003582573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256.04</v>
      </c>
      <c r="F20" s="6">
        <f t="shared" si="5"/>
        <v>18.11</v>
      </c>
      <c r="G20" s="6">
        <f t="shared" si="5"/>
        <v>274.15</v>
      </c>
      <c r="H20" s="6">
        <f t="shared" si="5"/>
        <v>13.49</v>
      </c>
      <c r="I20" s="6">
        <f t="shared" si="5"/>
        <v>738.7700000000001</v>
      </c>
      <c r="J20" s="6">
        <f t="shared" si="5"/>
        <v>752.2600000000001</v>
      </c>
      <c r="K20">
        <f t="shared" si="5"/>
        <v>1012.9200000000001</v>
      </c>
      <c r="L20" s="26">
        <f>G20/K20</f>
        <v>0.27065316115784066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73.42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51.94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50.84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51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78.17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54.83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74.68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58.19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56.09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69.06</v>
      </c>
      <c r="E33" s="7"/>
      <c r="F33" s="7"/>
    </row>
    <row r="34" spans="3:6" ht="15">
      <c r="C34" s="1" t="s">
        <v>19</v>
      </c>
      <c r="D34" s="7">
        <f>J17</f>
        <v>62.1</v>
      </c>
      <c r="E34" s="7"/>
      <c r="F34" s="7"/>
    </row>
    <row r="35" spans="3:6" ht="15">
      <c r="C35" s="1" t="s">
        <v>20</v>
      </c>
      <c r="D35" s="7">
        <f t="shared" si="6"/>
        <v>58.45</v>
      </c>
      <c r="E35" s="7"/>
      <c r="F35" s="7"/>
    </row>
    <row r="38" ht="15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14.281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75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76.48</v>
      </c>
      <c r="C7" s="8">
        <v>158.34</v>
      </c>
      <c r="D7" s="8">
        <f>B7-C7</f>
        <v>-81.86</v>
      </c>
      <c r="E7" s="8">
        <v>34.13</v>
      </c>
      <c r="F7" s="8">
        <v>1.62</v>
      </c>
      <c r="G7" s="6">
        <f>E7+F7</f>
        <v>35.75</v>
      </c>
      <c r="H7" s="9"/>
      <c r="I7" s="8">
        <v>66.53</v>
      </c>
      <c r="J7" s="6">
        <f>H7+I7</f>
        <v>66.53</v>
      </c>
      <c r="K7" s="16">
        <f>J7+G7</f>
        <v>102.28</v>
      </c>
      <c r="L7" s="12">
        <f aca="true" t="shared" si="0" ref="L7:L18">G7/K7</f>
        <v>0.3495307000391083</v>
      </c>
      <c r="N7" s="12"/>
    </row>
    <row r="8" spans="1:14" ht="15">
      <c r="A8" s="1" t="s">
        <v>10</v>
      </c>
      <c r="B8" s="13">
        <v>85.22</v>
      </c>
      <c r="C8" s="8">
        <v>158.34</v>
      </c>
      <c r="D8" s="8">
        <f aca="true" t="shared" si="1" ref="D8:D18">B8-C8</f>
        <v>-73.12</v>
      </c>
      <c r="E8" s="8">
        <v>15.15</v>
      </c>
      <c r="F8" s="8">
        <v>1.48</v>
      </c>
      <c r="G8" s="6">
        <f aca="true" t="shared" si="2" ref="G8:G18">E8+F8</f>
        <v>16.63</v>
      </c>
      <c r="H8" s="9"/>
      <c r="I8" s="8">
        <v>45.52</v>
      </c>
      <c r="J8" s="6">
        <f aca="true" t="shared" si="3" ref="J8:J18">H8+I8</f>
        <v>45.52</v>
      </c>
      <c r="K8" s="16">
        <f aca="true" t="shared" si="4" ref="K8:K18">J8+G8</f>
        <v>62.150000000000006</v>
      </c>
      <c r="L8" s="12">
        <f t="shared" si="0"/>
        <v>0.26757843925985514</v>
      </c>
      <c r="N8" s="12"/>
    </row>
    <row r="9" spans="1:14" ht="15">
      <c r="A9" s="1" t="s">
        <v>11</v>
      </c>
      <c r="B9" s="13">
        <v>98.35</v>
      </c>
      <c r="C9" s="8">
        <v>158.34</v>
      </c>
      <c r="D9" s="8">
        <f t="shared" si="1"/>
        <v>-59.99000000000001</v>
      </c>
      <c r="E9" s="8">
        <v>23.48</v>
      </c>
      <c r="F9" s="8">
        <v>1.44</v>
      </c>
      <c r="G9" s="6">
        <f t="shared" si="2"/>
        <v>24.92</v>
      </c>
      <c r="H9" s="9"/>
      <c r="I9" s="8">
        <v>55.38</v>
      </c>
      <c r="J9" s="6">
        <f t="shared" si="3"/>
        <v>55.38</v>
      </c>
      <c r="K9" s="16">
        <f t="shared" si="4"/>
        <v>80.30000000000001</v>
      </c>
      <c r="L9" s="12">
        <f t="shared" si="0"/>
        <v>0.3103362391033624</v>
      </c>
      <c r="N9" s="12"/>
    </row>
    <row r="10" spans="1:14" ht="15">
      <c r="A10" s="1" t="s">
        <v>12</v>
      </c>
      <c r="B10" s="13">
        <v>109.22</v>
      </c>
      <c r="C10" s="8">
        <v>158.34</v>
      </c>
      <c r="D10" s="8">
        <f t="shared" si="1"/>
        <v>-49.120000000000005</v>
      </c>
      <c r="E10" s="8">
        <v>20.17</v>
      </c>
      <c r="F10" s="8">
        <v>1.52</v>
      </c>
      <c r="G10" s="6">
        <f t="shared" si="2"/>
        <v>21.69</v>
      </c>
      <c r="H10" s="9"/>
      <c r="I10" s="8">
        <v>53.12</v>
      </c>
      <c r="J10" s="6">
        <f t="shared" si="3"/>
        <v>53.12</v>
      </c>
      <c r="K10" s="16">
        <f t="shared" si="4"/>
        <v>74.81</v>
      </c>
      <c r="L10" s="12">
        <f t="shared" si="0"/>
        <v>0.28993450073519583</v>
      </c>
      <c r="N10" s="12"/>
    </row>
    <row r="11" spans="1:14" ht="15">
      <c r="A11" s="1" t="s">
        <v>13</v>
      </c>
      <c r="B11" s="13">
        <v>112.3</v>
      </c>
      <c r="C11" s="8">
        <v>158.34</v>
      </c>
      <c r="D11" s="8">
        <f t="shared" si="1"/>
        <v>-46.040000000000006</v>
      </c>
      <c r="E11" s="8">
        <v>19.92</v>
      </c>
      <c r="F11" s="8">
        <v>2.54</v>
      </c>
      <c r="G11" s="6">
        <f t="shared" si="2"/>
        <v>22.46</v>
      </c>
      <c r="H11" s="9">
        <v>5.41</v>
      </c>
      <c r="I11" s="8">
        <v>71.45</v>
      </c>
      <c r="J11" s="6">
        <f t="shared" si="3"/>
        <v>76.86</v>
      </c>
      <c r="K11" s="16">
        <f>I11+G11</f>
        <v>93.91</v>
      </c>
      <c r="L11" s="12">
        <f t="shared" si="0"/>
        <v>0.2391651581301246</v>
      </c>
      <c r="N11" s="12"/>
    </row>
    <row r="12" spans="1:14" ht="15">
      <c r="A12" s="1" t="s">
        <v>14</v>
      </c>
      <c r="B12" s="13">
        <v>107.21</v>
      </c>
      <c r="C12" s="8">
        <v>158.34</v>
      </c>
      <c r="D12" s="8">
        <f t="shared" si="1"/>
        <v>-51.13000000000001</v>
      </c>
      <c r="E12" s="8">
        <v>20.34</v>
      </c>
      <c r="F12" s="8">
        <v>1.57</v>
      </c>
      <c r="G12" s="6">
        <f t="shared" si="2"/>
        <v>21.91</v>
      </c>
      <c r="H12" s="9"/>
      <c r="I12" s="8">
        <v>52.75</v>
      </c>
      <c r="J12" s="6">
        <f t="shared" si="3"/>
        <v>52.75</v>
      </c>
      <c r="K12" s="16">
        <f>I12+G12</f>
        <v>74.66</v>
      </c>
      <c r="L12" s="12">
        <f t="shared" si="0"/>
        <v>0.2934637021162604</v>
      </c>
      <c r="N12" s="12"/>
    </row>
    <row r="13" spans="1:14" ht="15">
      <c r="A13" s="1" t="s">
        <v>15</v>
      </c>
      <c r="B13" s="13">
        <v>92.52</v>
      </c>
      <c r="C13" s="8">
        <v>158.34</v>
      </c>
      <c r="D13" s="8">
        <f t="shared" si="1"/>
        <v>-65.82000000000001</v>
      </c>
      <c r="E13" s="8">
        <v>19.17</v>
      </c>
      <c r="F13" s="8">
        <v>1.33</v>
      </c>
      <c r="G13" s="6">
        <f t="shared" si="2"/>
        <v>20.5</v>
      </c>
      <c r="H13" s="9"/>
      <c r="I13" s="8">
        <v>58.85</v>
      </c>
      <c r="J13" s="6">
        <f t="shared" si="3"/>
        <v>58.85</v>
      </c>
      <c r="K13" s="16">
        <f t="shared" si="4"/>
        <v>79.35</v>
      </c>
      <c r="L13" s="12">
        <f t="shared" si="0"/>
        <v>0.258349086326402</v>
      </c>
      <c r="N13" s="12"/>
    </row>
    <row r="14" spans="1:14" ht="15">
      <c r="A14" s="1" t="s">
        <v>16</v>
      </c>
      <c r="B14" s="13">
        <v>43.34</v>
      </c>
      <c r="C14" s="8">
        <v>158.34</v>
      </c>
      <c r="D14" s="8">
        <f t="shared" si="1"/>
        <v>-115</v>
      </c>
      <c r="E14" s="8">
        <v>30.27</v>
      </c>
      <c r="F14" s="8">
        <v>1.35</v>
      </c>
      <c r="G14" s="6">
        <f t="shared" si="2"/>
        <v>31.62</v>
      </c>
      <c r="H14" s="9"/>
      <c r="I14" s="8">
        <v>73.93</v>
      </c>
      <c r="J14" s="6">
        <f t="shared" si="3"/>
        <v>73.93</v>
      </c>
      <c r="K14" s="16">
        <f t="shared" si="4"/>
        <v>105.55000000000001</v>
      </c>
      <c r="L14" s="12">
        <f t="shared" si="0"/>
        <v>0.29957366177167216</v>
      </c>
      <c r="N14" s="12"/>
    </row>
    <row r="15" spans="1:12" ht="15">
      <c r="A15" s="1" t="s">
        <v>17</v>
      </c>
      <c r="B15" s="13">
        <v>10.82</v>
      </c>
      <c r="C15" s="8">
        <v>158.34</v>
      </c>
      <c r="D15" s="8">
        <f t="shared" si="1"/>
        <v>-147.52</v>
      </c>
      <c r="E15" s="8">
        <v>19.99</v>
      </c>
      <c r="F15" s="8">
        <v>1.38</v>
      </c>
      <c r="G15" s="6">
        <f t="shared" si="2"/>
        <v>21.369999999999997</v>
      </c>
      <c r="H15" s="9">
        <v>8.03</v>
      </c>
      <c r="I15" s="8">
        <v>55.82</v>
      </c>
      <c r="J15" s="6">
        <f t="shared" si="3"/>
        <v>63.85</v>
      </c>
      <c r="K15" s="16">
        <f>I15+G15</f>
        <v>77.19</v>
      </c>
      <c r="L15" s="12">
        <f t="shared" si="0"/>
        <v>0.27684933281513147</v>
      </c>
    </row>
    <row r="16" spans="1:14" ht="15">
      <c r="A16" s="1" t="s">
        <v>18</v>
      </c>
      <c r="B16" s="13">
        <v>6.19</v>
      </c>
      <c r="C16" s="8">
        <v>158.34</v>
      </c>
      <c r="D16" s="8">
        <f t="shared" si="1"/>
        <v>-152.15</v>
      </c>
      <c r="E16" s="8">
        <v>19.75</v>
      </c>
      <c r="F16" s="8">
        <v>2.3</v>
      </c>
      <c r="G16" s="6">
        <f t="shared" si="2"/>
        <v>22.05</v>
      </c>
      <c r="H16" s="9"/>
      <c r="I16" s="8">
        <v>75.16</v>
      </c>
      <c r="J16" s="6">
        <f t="shared" si="3"/>
        <v>75.16</v>
      </c>
      <c r="K16" s="16">
        <f t="shared" si="4"/>
        <v>97.21</v>
      </c>
      <c r="L16" s="12">
        <f t="shared" si="0"/>
        <v>0.2268285155848164</v>
      </c>
      <c r="N16" s="12"/>
    </row>
    <row r="17" spans="1:12" ht="15">
      <c r="A17" s="1" t="s">
        <v>19</v>
      </c>
      <c r="B17" s="13">
        <v>5.11</v>
      </c>
      <c r="C17" s="8">
        <v>158.34</v>
      </c>
      <c r="D17" s="8">
        <f t="shared" si="1"/>
        <v>-153.23</v>
      </c>
      <c r="E17" s="8">
        <v>19.95</v>
      </c>
      <c r="F17" s="8">
        <v>1.69</v>
      </c>
      <c r="G17" s="6">
        <f t="shared" si="2"/>
        <v>21.64</v>
      </c>
      <c r="H17" s="9"/>
      <c r="I17" s="8">
        <v>60.62</v>
      </c>
      <c r="J17" s="6">
        <f t="shared" si="3"/>
        <v>60.62</v>
      </c>
      <c r="K17" s="16">
        <f t="shared" si="4"/>
        <v>82.25999999999999</v>
      </c>
      <c r="L17" s="12">
        <f t="shared" si="0"/>
        <v>0.263068319961099</v>
      </c>
    </row>
    <row r="18" spans="1:12" ht="15">
      <c r="A18" s="1" t="s">
        <v>20</v>
      </c>
      <c r="B18" s="13">
        <v>12.87</v>
      </c>
      <c r="C18" s="8">
        <v>158.34</v>
      </c>
      <c r="D18" s="8">
        <f t="shared" si="1"/>
        <v>-145.47</v>
      </c>
      <c r="E18" s="8">
        <v>21.2</v>
      </c>
      <c r="F18" s="8">
        <v>1.47</v>
      </c>
      <c r="G18" s="6">
        <f t="shared" si="2"/>
        <v>22.669999999999998</v>
      </c>
      <c r="H18" s="9"/>
      <c r="I18" s="8">
        <v>51.03</v>
      </c>
      <c r="J18" s="6">
        <f t="shared" si="3"/>
        <v>51.03</v>
      </c>
      <c r="K18" s="16">
        <f t="shared" si="4"/>
        <v>73.7</v>
      </c>
      <c r="L18" s="12">
        <f t="shared" si="0"/>
        <v>0.30759837177747623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263.52000000000004</v>
      </c>
      <c r="F20" s="6">
        <f t="shared" si="5"/>
        <v>19.69</v>
      </c>
      <c r="G20" s="6">
        <f t="shared" si="5"/>
        <v>283.21000000000004</v>
      </c>
      <c r="H20" s="6">
        <f t="shared" si="5"/>
        <v>13.44</v>
      </c>
      <c r="I20" s="6">
        <f t="shared" si="5"/>
        <v>720.16</v>
      </c>
      <c r="J20" s="6">
        <f t="shared" si="5"/>
        <v>733.6</v>
      </c>
      <c r="K20">
        <f t="shared" si="5"/>
        <v>1003.3700000000001</v>
      </c>
      <c r="L20" s="26">
        <f>G20/K20</f>
        <v>0.2822587878848281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66.53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45.52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55.38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53.12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71.45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52.75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58.85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73.93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55.82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75.16</v>
      </c>
      <c r="E33" s="7"/>
      <c r="F33" s="7"/>
    </row>
    <row r="34" spans="3:6" ht="15">
      <c r="C34" s="1" t="s">
        <v>19</v>
      </c>
      <c r="D34" s="7">
        <f>J17</f>
        <v>60.62</v>
      </c>
      <c r="E34" s="7"/>
      <c r="F34" s="7"/>
    </row>
    <row r="35" spans="3:6" ht="15">
      <c r="C35" s="1" t="s">
        <v>20</v>
      </c>
      <c r="D35" s="7">
        <f t="shared" si="6"/>
        <v>51.03</v>
      </c>
      <c r="E35" s="7"/>
      <c r="F35" s="7"/>
    </row>
    <row r="38" ht="15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14.281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74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33.54</v>
      </c>
      <c r="C7" s="8">
        <v>151.53</v>
      </c>
      <c r="D7" s="8">
        <f>B7-C7</f>
        <v>-117.99000000000001</v>
      </c>
      <c r="E7" s="8">
        <v>27.74</v>
      </c>
      <c r="F7" s="8">
        <v>1.79</v>
      </c>
      <c r="G7" s="6">
        <f>E7+F7</f>
        <v>29.529999999999998</v>
      </c>
      <c r="H7" s="9"/>
      <c r="I7" s="8">
        <v>54.78</v>
      </c>
      <c r="J7" s="6">
        <f>H7+I7</f>
        <v>54.78</v>
      </c>
      <c r="K7" s="16">
        <f>J7+G7</f>
        <v>84.31</v>
      </c>
      <c r="L7" s="12">
        <f aca="true" t="shared" si="0" ref="L7:L18">G7/K7</f>
        <v>0.35025501126793973</v>
      </c>
      <c r="N7" s="12"/>
    </row>
    <row r="8" spans="1:14" ht="15">
      <c r="A8" s="1" t="s">
        <v>10</v>
      </c>
      <c r="B8" s="13">
        <v>38.09</v>
      </c>
      <c r="C8" s="8">
        <v>151.53</v>
      </c>
      <c r="D8" s="8">
        <f aca="true" t="shared" si="1" ref="D8:D18">B8-C8</f>
        <v>-113.44</v>
      </c>
      <c r="E8" s="8">
        <v>20.78</v>
      </c>
      <c r="F8" s="8">
        <v>1.63</v>
      </c>
      <c r="G8" s="6">
        <f aca="true" t="shared" si="2" ref="G8:G18">E8+F8</f>
        <v>22.41</v>
      </c>
      <c r="H8" s="9"/>
      <c r="I8" s="8">
        <v>47.81</v>
      </c>
      <c r="J8" s="6">
        <f aca="true" t="shared" si="3" ref="J8:J18">H8+I8</f>
        <v>47.81</v>
      </c>
      <c r="K8" s="16">
        <f aca="true" t="shared" si="4" ref="K8:K18">J8+G8</f>
        <v>70.22</v>
      </c>
      <c r="L8" s="12">
        <f t="shared" si="0"/>
        <v>0.3191398461976645</v>
      </c>
      <c r="N8" s="12"/>
    </row>
    <row r="9" spans="1:14" ht="15">
      <c r="A9" s="1" t="s">
        <v>11</v>
      </c>
      <c r="B9" s="13">
        <v>42.45</v>
      </c>
      <c r="C9" s="8">
        <v>151.53</v>
      </c>
      <c r="D9" s="8">
        <f t="shared" si="1"/>
        <v>-109.08</v>
      </c>
      <c r="E9" s="8">
        <v>31.55</v>
      </c>
      <c r="F9" s="8">
        <v>1.47</v>
      </c>
      <c r="G9" s="6">
        <f t="shared" si="2"/>
        <v>33.02</v>
      </c>
      <c r="H9" s="9"/>
      <c r="I9" s="8">
        <v>64.58</v>
      </c>
      <c r="J9" s="6">
        <f t="shared" si="3"/>
        <v>64.58</v>
      </c>
      <c r="K9" s="16">
        <f t="shared" si="4"/>
        <v>97.6</v>
      </c>
      <c r="L9" s="12">
        <f t="shared" si="0"/>
        <v>0.3383196721311476</v>
      </c>
      <c r="N9" s="12"/>
    </row>
    <row r="10" spans="1:14" ht="15">
      <c r="A10" s="1" t="s">
        <v>12</v>
      </c>
      <c r="B10" s="13">
        <v>53.74</v>
      </c>
      <c r="C10" s="8">
        <v>151.53</v>
      </c>
      <c r="D10" s="8">
        <f t="shared" si="1"/>
        <v>-97.78999999999999</v>
      </c>
      <c r="E10" s="8">
        <v>22.04</v>
      </c>
      <c r="F10" s="8">
        <v>1.48</v>
      </c>
      <c r="G10" s="6">
        <f t="shared" si="2"/>
        <v>23.52</v>
      </c>
      <c r="H10" s="9"/>
      <c r="I10" s="8">
        <v>55.86</v>
      </c>
      <c r="J10" s="6">
        <f t="shared" si="3"/>
        <v>55.86</v>
      </c>
      <c r="K10" s="16">
        <f t="shared" si="4"/>
        <v>79.38</v>
      </c>
      <c r="L10" s="12">
        <f t="shared" si="0"/>
        <v>0.29629629629629634</v>
      </c>
      <c r="N10" s="12"/>
    </row>
    <row r="11" spans="1:14" ht="15">
      <c r="A11" s="1" t="s">
        <v>13</v>
      </c>
      <c r="B11" s="13">
        <v>61.85</v>
      </c>
      <c r="C11" s="8">
        <v>151.53</v>
      </c>
      <c r="D11" s="8">
        <f t="shared" si="1"/>
        <v>-89.68</v>
      </c>
      <c r="E11" s="8">
        <v>22.99</v>
      </c>
      <c r="F11" s="8">
        <v>1.61</v>
      </c>
      <c r="G11" s="6">
        <f t="shared" si="2"/>
        <v>24.599999999999998</v>
      </c>
      <c r="H11" s="9">
        <v>10.62</v>
      </c>
      <c r="I11" s="8">
        <v>56.31</v>
      </c>
      <c r="J11" s="6">
        <f t="shared" si="3"/>
        <v>66.93</v>
      </c>
      <c r="K11" s="16">
        <f>I11+G11</f>
        <v>80.91</v>
      </c>
      <c r="L11" s="12">
        <f t="shared" si="0"/>
        <v>0.3040415276232851</v>
      </c>
      <c r="N11" s="12"/>
    </row>
    <row r="12" spans="1:14" ht="15">
      <c r="A12" s="1" t="s">
        <v>14</v>
      </c>
      <c r="B12" s="13">
        <v>82.76</v>
      </c>
      <c r="C12" s="8">
        <v>151.53</v>
      </c>
      <c r="D12" s="8">
        <f t="shared" si="1"/>
        <v>-68.77</v>
      </c>
      <c r="E12" s="8">
        <v>23.54</v>
      </c>
      <c r="F12" s="8">
        <v>1.96</v>
      </c>
      <c r="G12" s="6">
        <f t="shared" si="2"/>
        <v>25.5</v>
      </c>
      <c r="H12" s="9"/>
      <c r="I12" s="8">
        <v>67.9</v>
      </c>
      <c r="J12" s="6">
        <f t="shared" si="3"/>
        <v>67.9</v>
      </c>
      <c r="K12" s="16">
        <f>I12+G12</f>
        <v>93.4</v>
      </c>
      <c r="L12" s="12">
        <f t="shared" si="0"/>
        <v>0.27301927194860814</v>
      </c>
      <c r="N12" s="12"/>
    </row>
    <row r="13" spans="1:14" ht="15">
      <c r="A13" s="1" t="s">
        <v>15</v>
      </c>
      <c r="B13" s="13">
        <v>101.57</v>
      </c>
      <c r="C13" s="8">
        <v>151.53</v>
      </c>
      <c r="D13" s="8">
        <f t="shared" si="1"/>
        <v>-49.96000000000001</v>
      </c>
      <c r="E13" s="8">
        <v>24.78</v>
      </c>
      <c r="F13" s="8">
        <v>1.77</v>
      </c>
      <c r="G13" s="6">
        <f t="shared" si="2"/>
        <v>26.55</v>
      </c>
      <c r="H13" s="9"/>
      <c r="I13" s="8">
        <v>57.47</v>
      </c>
      <c r="J13" s="6">
        <f t="shared" si="3"/>
        <v>57.47</v>
      </c>
      <c r="K13" s="16">
        <f t="shared" si="4"/>
        <v>84.02</v>
      </c>
      <c r="L13" s="12">
        <f t="shared" si="0"/>
        <v>0.31599619138300405</v>
      </c>
      <c r="N13" s="12"/>
    </row>
    <row r="14" spans="1:14" ht="15">
      <c r="A14" s="1" t="s">
        <v>16</v>
      </c>
      <c r="B14" s="13">
        <v>121.22</v>
      </c>
      <c r="C14" s="8">
        <v>151.53</v>
      </c>
      <c r="D14" s="8">
        <f t="shared" si="1"/>
        <v>-30.310000000000002</v>
      </c>
      <c r="E14" s="8">
        <v>31.79</v>
      </c>
      <c r="F14" s="8">
        <v>1.59</v>
      </c>
      <c r="G14" s="6">
        <f t="shared" si="2"/>
        <v>33.38</v>
      </c>
      <c r="H14" s="9"/>
      <c r="I14" s="8">
        <v>71.64</v>
      </c>
      <c r="J14" s="6">
        <f t="shared" si="3"/>
        <v>71.64</v>
      </c>
      <c r="K14" s="16">
        <f t="shared" si="4"/>
        <v>105.02000000000001</v>
      </c>
      <c r="L14" s="12">
        <f t="shared" si="0"/>
        <v>0.31784422014854313</v>
      </c>
      <c r="N14" s="12"/>
    </row>
    <row r="15" spans="1:12" ht="15">
      <c r="A15" s="1" t="s">
        <v>17</v>
      </c>
      <c r="B15" s="13">
        <v>125.19</v>
      </c>
      <c r="C15" s="8">
        <v>151.53</v>
      </c>
      <c r="D15" s="8">
        <f t="shared" si="1"/>
        <v>-26.340000000000003</v>
      </c>
      <c r="E15" s="8">
        <v>21.25</v>
      </c>
      <c r="F15" s="8">
        <v>1.58</v>
      </c>
      <c r="G15" s="6">
        <f t="shared" si="2"/>
        <v>22.83</v>
      </c>
      <c r="H15" s="9">
        <v>6.31</v>
      </c>
      <c r="I15" s="8">
        <v>57.18</v>
      </c>
      <c r="J15" s="6">
        <f t="shared" si="3"/>
        <v>63.49</v>
      </c>
      <c r="K15" s="16">
        <f>I15+G15</f>
        <v>80.00999999999999</v>
      </c>
      <c r="L15" s="12">
        <f t="shared" si="0"/>
        <v>0.2853393325834271</v>
      </c>
    </row>
    <row r="16" spans="1:14" ht="15">
      <c r="A16" s="1" t="s">
        <v>18</v>
      </c>
      <c r="B16" s="13">
        <v>123.89</v>
      </c>
      <c r="C16" s="8">
        <v>151.53</v>
      </c>
      <c r="D16" s="8">
        <f t="shared" si="1"/>
        <v>-27.64</v>
      </c>
      <c r="E16" s="8">
        <v>21.02</v>
      </c>
      <c r="F16" s="8">
        <v>2.08</v>
      </c>
      <c r="G16" s="6">
        <f t="shared" si="2"/>
        <v>23.1</v>
      </c>
      <c r="H16" s="9"/>
      <c r="I16" s="8">
        <v>54.44</v>
      </c>
      <c r="J16" s="6">
        <f t="shared" si="3"/>
        <v>54.44</v>
      </c>
      <c r="K16" s="16">
        <f t="shared" si="4"/>
        <v>77.53999999999999</v>
      </c>
      <c r="L16" s="12">
        <f t="shared" si="0"/>
        <v>0.29791075573897347</v>
      </c>
      <c r="N16" s="12"/>
    </row>
    <row r="17" spans="1:12" ht="15">
      <c r="A17" s="1" t="s">
        <v>19</v>
      </c>
      <c r="B17" s="13">
        <v>103.79</v>
      </c>
      <c r="C17" s="8">
        <v>151.53</v>
      </c>
      <c r="D17" s="8">
        <f t="shared" si="1"/>
        <v>-47.739999999999995</v>
      </c>
      <c r="E17" s="8">
        <v>23.99</v>
      </c>
      <c r="F17" s="8">
        <v>2.9</v>
      </c>
      <c r="G17" s="6">
        <f t="shared" si="2"/>
        <v>26.889999999999997</v>
      </c>
      <c r="H17" s="9"/>
      <c r="I17" s="8">
        <v>72.39</v>
      </c>
      <c r="J17" s="6">
        <f t="shared" si="3"/>
        <v>72.39</v>
      </c>
      <c r="K17" s="16">
        <f t="shared" si="4"/>
        <v>99.28</v>
      </c>
      <c r="L17" s="12">
        <f t="shared" si="0"/>
        <v>0.2708501208702659</v>
      </c>
    </row>
    <row r="18" spans="1:12" ht="15">
      <c r="A18" s="1" t="s">
        <v>20</v>
      </c>
      <c r="B18" s="13">
        <v>83.22</v>
      </c>
      <c r="C18" s="8">
        <v>151.53</v>
      </c>
      <c r="D18" s="8">
        <f t="shared" si="1"/>
        <v>-68.31</v>
      </c>
      <c r="E18" s="8">
        <v>22.76</v>
      </c>
      <c r="F18" s="8">
        <v>1.84</v>
      </c>
      <c r="G18" s="6">
        <f t="shared" si="2"/>
        <v>24.6</v>
      </c>
      <c r="H18" s="9"/>
      <c r="I18" s="8">
        <v>54.96</v>
      </c>
      <c r="J18" s="6">
        <f t="shared" si="3"/>
        <v>54.96</v>
      </c>
      <c r="K18" s="16">
        <f t="shared" si="4"/>
        <v>79.56</v>
      </c>
      <c r="L18" s="12">
        <f t="shared" si="0"/>
        <v>0.3092006033182504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294.22999999999996</v>
      </c>
      <c r="F20" s="6">
        <f t="shared" si="5"/>
        <v>21.7</v>
      </c>
      <c r="G20" s="6">
        <f t="shared" si="5"/>
        <v>315.93000000000006</v>
      </c>
      <c r="H20" s="6">
        <f t="shared" si="5"/>
        <v>16.93</v>
      </c>
      <c r="I20" s="6">
        <f t="shared" si="5"/>
        <v>715.32</v>
      </c>
      <c r="J20" s="6">
        <f t="shared" si="5"/>
        <v>732.2500000000001</v>
      </c>
      <c r="K20">
        <f t="shared" si="5"/>
        <v>1031.2499999999998</v>
      </c>
      <c r="L20" s="26">
        <f>G20/K20</f>
        <v>0.30635636363636376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54.78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47.81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64.58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55.86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56.31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67.9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57.47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71.64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57.18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54.44</v>
      </c>
      <c r="E33" s="7"/>
      <c r="F33" s="7"/>
    </row>
    <row r="34" spans="3:6" ht="15">
      <c r="C34" s="1" t="s">
        <v>19</v>
      </c>
      <c r="D34" s="7">
        <f>J17</f>
        <v>72.39</v>
      </c>
      <c r="E34" s="7"/>
      <c r="F34" s="7"/>
    </row>
    <row r="35" spans="3:6" ht="15">
      <c r="C35" s="1" t="s">
        <v>20</v>
      </c>
      <c r="D35" s="7">
        <f t="shared" si="6"/>
        <v>54.96</v>
      </c>
      <c r="E35" s="7"/>
      <c r="F35" s="7"/>
    </row>
    <row r="38" ht="15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14.281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72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-1.97</v>
      </c>
      <c r="C7" s="8">
        <v>145</v>
      </c>
      <c r="D7" s="8">
        <f>B7-C7</f>
        <v>-146.97</v>
      </c>
      <c r="E7" s="8">
        <v>23.94</v>
      </c>
      <c r="F7" s="8">
        <v>1.6</v>
      </c>
      <c r="G7" s="6">
        <f>E7+F7</f>
        <v>25.540000000000003</v>
      </c>
      <c r="H7" s="9"/>
      <c r="I7" s="8">
        <v>51.65</v>
      </c>
      <c r="J7" s="6">
        <f>H7+I7</f>
        <v>51.65</v>
      </c>
      <c r="K7" s="16">
        <f>J7+G7</f>
        <v>77.19</v>
      </c>
      <c r="L7" s="12">
        <f aca="true" t="shared" si="0" ref="L7:L18">G7/K7</f>
        <v>0.3308718745951549</v>
      </c>
      <c r="N7" s="12"/>
    </row>
    <row r="8" spans="1:14" ht="15">
      <c r="A8" s="1" t="s">
        <v>10</v>
      </c>
      <c r="B8" s="13">
        <v>-3.84</v>
      </c>
      <c r="C8" s="8">
        <v>145</v>
      </c>
      <c r="D8" s="8">
        <f aca="true" t="shared" si="1" ref="D8:D18">B8-C8</f>
        <v>-148.84</v>
      </c>
      <c r="E8" s="8">
        <v>19.56</v>
      </c>
      <c r="F8" s="8">
        <v>1.48</v>
      </c>
      <c r="G8" s="6">
        <f aca="true" t="shared" si="2" ref="G8:G18">E8+F8</f>
        <v>21.04</v>
      </c>
      <c r="H8" s="9"/>
      <c r="I8" s="8">
        <v>45.29</v>
      </c>
      <c r="J8" s="6">
        <f aca="true" t="shared" si="3" ref="J8:J18">H8+I8</f>
        <v>45.29</v>
      </c>
      <c r="K8" s="16">
        <f aca="true" t="shared" si="4" ref="K8:K18">J8+G8</f>
        <v>66.33</v>
      </c>
      <c r="L8" s="12">
        <f t="shared" si="0"/>
        <v>0.3172018694406754</v>
      </c>
      <c r="N8" s="12"/>
    </row>
    <row r="9" spans="1:14" ht="15">
      <c r="A9" s="1" t="s">
        <v>11</v>
      </c>
      <c r="B9" s="13">
        <v>-8.28</v>
      </c>
      <c r="C9" s="8">
        <v>145</v>
      </c>
      <c r="D9" s="8">
        <f t="shared" si="1"/>
        <v>-153.28</v>
      </c>
      <c r="E9" s="8">
        <v>28.52</v>
      </c>
      <c r="F9" s="8">
        <v>1.37</v>
      </c>
      <c r="G9" s="6">
        <f t="shared" si="2"/>
        <v>29.89</v>
      </c>
      <c r="H9" s="9"/>
      <c r="I9" s="8">
        <v>65.62</v>
      </c>
      <c r="J9" s="6">
        <f t="shared" si="3"/>
        <v>65.62</v>
      </c>
      <c r="K9" s="16">
        <f t="shared" si="4"/>
        <v>95.51</v>
      </c>
      <c r="L9" s="12">
        <f t="shared" si="0"/>
        <v>0.312951523400691</v>
      </c>
      <c r="N9" s="12"/>
    </row>
    <row r="10" spans="1:14" ht="15">
      <c r="A10" s="1" t="s">
        <v>12</v>
      </c>
      <c r="B10" s="13">
        <v>-6.49</v>
      </c>
      <c r="C10" s="8">
        <v>145</v>
      </c>
      <c r="D10" s="8">
        <f t="shared" si="1"/>
        <v>-151.49</v>
      </c>
      <c r="E10" s="8">
        <v>25.33</v>
      </c>
      <c r="F10" s="8">
        <v>1.5</v>
      </c>
      <c r="G10" s="6">
        <f t="shared" si="2"/>
        <v>26.83</v>
      </c>
      <c r="H10" s="9"/>
      <c r="I10" s="8">
        <v>58</v>
      </c>
      <c r="J10" s="6">
        <f t="shared" si="3"/>
        <v>58</v>
      </c>
      <c r="K10" s="16">
        <f t="shared" si="4"/>
        <v>84.83</v>
      </c>
      <c r="L10" s="12">
        <f t="shared" si="0"/>
        <v>0.3162796180596487</v>
      </c>
      <c r="N10" s="12"/>
    </row>
    <row r="11" spans="1:14" ht="15">
      <c r="A11" s="1" t="s">
        <v>13</v>
      </c>
      <c r="B11" s="13">
        <v>4.55</v>
      </c>
      <c r="C11" s="8">
        <v>145</v>
      </c>
      <c r="D11" s="8">
        <f t="shared" si="1"/>
        <v>-140.45</v>
      </c>
      <c r="E11" s="8">
        <v>25.27</v>
      </c>
      <c r="F11" s="8">
        <v>1.77</v>
      </c>
      <c r="G11" s="6">
        <f t="shared" si="2"/>
        <v>27.04</v>
      </c>
      <c r="H11" s="9">
        <v>12.63</v>
      </c>
      <c r="I11" s="8">
        <v>61.26</v>
      </c>
      <c r="J11" s="6">
        <f t="shared" si="3"/>
        <v>73.89</v>
      </c>
      <c r="K11" s="16">
        <f>I11+G11</f>
        <v>88.3</v>
      </c>
      <c r="L11" s="12">
        <f t="shared" si="0"/>
        <v>0.3062287655719139</v>
      </c>
      <c r="N11" s="12"/>
    </row>
    <row r="12" spans="1:14" ht="15">
      <c r="A12" s="1" t="s">
        <v>14</v>
      </c>
      <c r="B12" s="13">
        <v>12.32</v>
      </c>
      <c r="C12" s="8">
        <v>145</v>
      </c>
      <c r="D12" s="8">
        <f t="shared" si="1"/>
        <v>-132.68</v>
      </c>
      <c r="E12" s="8">
        <v>22.97</v>
      </c>
      <c r="F12" s="8">
        <v>2.58</v>
      </c>
      <c r="G12" s="6">
        <f t="shared" si="2"/>
        <v>25.549999999999997</v>
      </c>
      <c r="H12" s="9"/>
      <c r="I12" s="8">
        <v>70.74</v>
      </c>
      <c r="J12" s="6">
        <f t="shared" si="3"/>
        <v>70.74</v>
      </c>
      <c r="K12" s="16">
        <f>I12+G12</f>
        <v>96.28999999999999</v>
      </c>
      <c r="L12" s="12">
        <f t="shared" si="0"/>
        <v>0.26534427251012566</v>
      </c>
      <c r="N12" s="12"/>
    </row>
    <row r="13" spans="1:14" ht="15">
      <c r="A13" s="1" t="s">
        <v>15</v>
      </c>
      <c r="B13" s="13">
        <v>6.82</v>
      </c>
      <c r="C13" s="8">
        <v>145</v>
      </c>
      <c r="D13" s="8">
        <f t="shared" si="1"/>
        <v>-138.18</v>
      </c>
      <c r="E13" s="8">
        <v>23.5</v>
      </c>
      <c r="F13" s="8">
        <v>1.81</v>
      </c>
      <c r="G13" s="6">
        <f t="shared" si="2"/>
        <v>25.31</v>
      </c>
      <c r="H13" s="9"/>
      <c r="I13" s="8">
        <v>57.57</v>
      </c>
      <c r="J13" s="6">
        <f t="shared" si="3"/>
        <v>57.57</v>
      </c>
      <c r="K13" s="16">
        <f t="shared" si="4"/>
        <v>82.88</v>
      </c>
      <c r="L13" s="12">
        <f t="shared" si="0"/>
        <v>0.30538127413127414</v>
      </c>
      <c r="N13" s="12"/>
    </row>
    <row r="14" spans="1:14" ht="15">
      <c r="A14" s="1" t="s">
        <v>16</v>
      </c>
      <c r="B14" s="13">
        <v>7.23</v>
      </c>
      <c r="C14" s="8">
        <v>145</v>
      </c>
      <c r="D14" s="8">
        <f t="shared" si="1"/>
        <v>-137.77</v>
      </c>
      <c r="E14" s="8">
        <v>20.8</v>
      </c>
      <c r="F14" s="8">
        <v>1.79</v>
      </c>
      <c r="G14" s="6">
        <f t="shared" si="2"/>
        <v>22.59</v>
      </c>
      <c r="H14" s="9"/>
      <c r="I14" s="8">
        <v>72</v>
      </c>
      <c r="J14" s="6">
        <f t="shared" si="3"/>
        <v>72</v>
      </c>
      <c r="K14" s="16">
        <f t="shared" si="4"/>
        <v>94.59</v>
      </c>
      <c r="L14" s="12">
        <f t="shared" si="0"/>
        <v>0.23882017126546146</v>
      </c>
      <c r="N14" s="12"/>
    </row>
    <row r="15" spans="1:12" ht="15">
      <c r="A15" s="1" t="s">
        <v>17</v>
      </c>
      <c r="B15" s="13">
        <v>7.73</v>
      </c>
      <c r="C15" s="8">
        <v>145</v>
      </c>
      <c r="D15" s="8">
        <f t="shared" si="1"/>
        <v>-137.27</v>
      </c>
      <c r="E15" s="8">
        <v>28.88</v>
      </c>
      <c r="F15" s="8">
        <v>1.78</v>
      </c>
      <c r="G15" s="6">
        <f t="shared" si="2"/>
        <v>30.66</v>
      </c>
      <c r="H15" s="9">
        <v>8.7</v>
      </c>
      <c r="I15" s="8">
        <v>59.99</v>
      </c>
      <c r="J15" s="6">
        <f t="shared" si="3"/>
        <v>68.69</v>
      </c>
      <c r="K15" s="16">
        <f>I15+G15</f>
        <v>90.65</v>
      </c>
      <c r="L15" s="12">
        <f t="shared" si="0"/>
        <v>0.3382239382239382</v>
      </c>
    </row>
    <row r="16" spans="1:14" ht="15">
      <c r="A16" s="1" t="s">
        <v>18</v>
      </c>
      <c r="B16" s="13">
        <v>14.75</v>
      </c>
      <c r="C16" s="8">
        <v>145</v>
      </c>
      <c r="D16" s="8">
        <f t="shared" si="1"/>
        <v>-130.25</v>
      </c>
      <c r="E16" s="8">
        <v>22.13</v>
      </c>
      <c r="F16" s="8">
        <v>1.77</v>
      </c>
      <c r="G16" s="6">
        <f t="shared" si="2"/>
        <v>23.9</v>
      </c>
      <c r="H16" s="9"/>
      <c r="I16" s="8">
        <v>44.84</v>
      </c>
      <c r="J16" s="6">
        <f t="shared" si="3"/>
        <v>44.84</v>
      </c>
      <c r="K16" s="16">
        <f t="shared" si="4"/>
        <v>68.74000000000001</v>
      </c>
      <c r="L16" s="12">
        <f t="shared" si="0"/>
        <v>0.3476869362816409</v>
      </c>
      <c r="N16" s="12"/>
    </row>
    <row r="17" spans="1:12" ht="15">
      <c r="A17" s="1" t="s">
        <v>19</v>
      </c>
      <c r="B17" s="13">
        <v>20.6</v>
      </c>
      <c r="C17" s="8">
        <v>145</v>
      </c>
      <c r="D17" s="8">
        <f t="shared" si="1"/>
        <v>-124.4</v>
      </c>
      <c r="E17" s="8">
        <v>24.29</v>
      </c>
      <c r="F17" s="8">
        <v>2.62</v>
      </c>
      <c r="G17" s="6">
        <f t="shared" si="2"/>
        <v>26.91</v>
      </c>
      <c r="H17" s="9"/>
      <c r="I17" s="8">
        <v>75.34</v>
      </c>
      <c r="J17" s="6">
        <f t="shared" si="3"/>
        <v>75.34</v>
      </c>
      <c r="K17" s="16">
        <f t="shared" si="4"/>
        <v>102.25</v>
      </c>
      <c r="L17" s="12">
        <f t="shared" si="0"/>
        <v>0.2631784841075795</v>
      </c>
    </row>
    <row r="18" spans="1:12" ht="15">
      <c r="A18" s="1" t="s">
        <v>20</v>
      </c>
      <c r="B18" s="13">
        <v>29.19</v>
      </c>
      <c r="C18" s="8">
        <v>145</v>
      </c>
      <c r="D18" s="8">
        <f t="shared" si="1"/>
        <v>-115.81</v>
      </c>
      <c r="E18" s="8">
        <v>25.49</v>
      </c>
      <c r="F18" s="8">
        <v>1.6</v>
      </c>
      <c r="G18" s="6">
        <f t="shared" si="2"/>
        <v>27.09</v>
      </c>
      <c r="H18" s="9"/>
      <c r="I18" s="8">
        <v>58.64</v>
      </c>
      <c r="J18" s="6">
        <f t="shared" si="3"/>
        <v>58.64</v>
      </c>
      <c r="K18" s="16">
        <f t="shared" si="4"/>
        <v>85.73</v>
      </c>
      <c r="L18" s="12">
        <f t="shared" si="0"/>
        <v>0.3159920681208445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290.68</v>
      </c>
      <c r="F20" s="6">
        <f t="shared" si="5"/>
        <v>21.670000000000005</v>
      </c>
      <c r="G20" s="6">
        <f t="shared" si="5"/>
        <v>312.34999999999997</v>
      </c>
      <c r="H20" s="6">
        <f t="shared" si="5"/>
        <v>21.33</v>
      </c>
      <c r="I20" s="6">
        <f t="shared" si="5"/>
        <v>720.94</v>
      </c>
      <c r="J20" s="6">
        <f t="shared" si="5"/>
        <v>742.2700000000001</v>
      </c>
      <c r="K20">
        <f t="shared" si="5"/>
        <v>1033.29</v>
      </c>
      <c r="L20" s="26">
        <f>G20/K20</f>
        <v>0.30228687009455235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51.65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45.29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65.62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58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61.26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70.74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57.57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72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59.99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44.84</v>
      </c>
      <c r="E33" s="7"/>
      <c r="F33" s="7"/>
    </row>
    <row r="34" spans="3:6" ht="15">
      <c r="C34" s="1" t="s">
        <v>19</v>
      </c>
      <c r="D34" s="7">
        <f>J17</f>
        <v>75.34</v>
      </c>
      <c r="E34" s="7"/>
      <c r="F34" s="7"/>
    </row>
    <row r="35" spans="3:6" ht="15">
      <c r="C35" s="1" t="s">
        <v>20</v>
      </c>
      <c r="D35" s="7">
        <f t="shared" si="6"/>
        <v>58.64</v>
      </c>
      <c r="E35" s="7"/>
      <c r="F35" s="7"/>
    </row>
    <row r="38" ht="15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12.57421875" style="0" customWidth="1"/>
    <col min="2" max="2" width="11.85156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63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5</v>
      </c>
      <c r="C7" s="8">
        <f aca="true" t="shared" si="0" ref="C7:C18">B7-105</f>
        <v>-100</v>
      </c>
      <c r="D7" s="8"/>
      <c r="E7" s="8">
        <v>22.1</v>
      </c>
      <c r="F7" s="8">
        <v>1.68</v>
      </c>
      <c r="G7" s="6">
        <f>E7+F7</f>
        <v>23.78</v>
      </c>
      <c r="H7" s="9"/>
      <c r="I7" s="8">
        <v>50.86</v>
      </c>
      <c r="J7" s="6">
        <f>H7+I7</f>
        <v>50.86</v>
      </c>
      <c r="K7" s="16">
        <f>J7+G7</f>
        <v>74.64</v>
      </c>
      <c r="L7" s="12">
        <f aca="true" t="shared" si="1" ref="L7:L18">G7/K7</f>
        <v>0.31859592711682744</v>
      </c>
      <c r="N7" s="12"/>
    </row>
    <row r="8" spans="1:14" ht="15">
      <c r="A8" s="1" t="s">
        <v>10</v>
      </c>
      <c r="B8" s="13">
        <v>0</v>
      </c>
      <c r="C8" s="8">
        <f t="shared" si="0"/>
        <v>-105</v>
      </c>
      <c r="D8" s="8"/>
      <c r="E8" s="8">
        <v>20.58</v>
      </c>
      <c r="F8" s="8">
        <v>1.26</v>
      </c>
      <c r="G8" s="6">
        <f aca="true" t="shared" si="2" ref="G8:G18">E8+F8</f>
        <v>21.84</v>
      </c>
      <c r="H8" s="9"/>
      <c r="I8" s="8">
        <v>44.19</v>
      </c>
      <c r="J8" s="6">
        <f aca="true" t="shared" si="3" ref="J8:J18">H8+I8</f>
        <v>44.19</v>
      </c>
      <c r="K8" s="16">
        <f aca="true" t="shared" si="4" ref="K8:K18">J8+G8</f>
        <v>66.03</v>
      </c>
      <c r="L8" s="12">
        <f t="shared" si="1"/>
        <v>0.3307587460245343</v>
      </c>
      <c r="N8" s="12"/>
    </row>
    <row r="9" spans="1:14" ht="15">
      <c r="A9" s="1" t="s">
        <v>11</v>
      </c>
      <c r="B9" s="13">
        <v>0</v>
      </c>
      <c r="C9" s="8">
        <f t="shared" si="0"/>
        <v>-105</v>
      </c>
      <c r="D9" s="8"/>
      <c r="E9" s="8">
        <v>19.31</v>
      </c>
      <c r="F9" s="8">
        <v>1.29</v>
      </c>
      <c r="G9" s="6">
        <f t="shared" si="2"/>
        <v>20.599999999999998</v>
      </c>
      <c r="H9" s="9"/>
      <c r="I9" s="8">
        <v>47.13</v>
      </c>
      <c r="J9" s="6">
        <f t="shared" si="3"/>
        <v>47.13</v>
      </c>
      <c r="K9" s="16">
        <f t="shared" si="4"/>
        <v>67.73</v>
      </c>
      <c r="L9" s="12">
        <f t="shared" si="1"/>
        <v>0.3041488262217628</v>
      </c>
      <c r="N9" s="12"/>
    </row>
    <row r="10" spans="1:14" ht="15">
      <c r="A10" s="1" t="s">
        <v>12</v>
      </c>
      <c r="B10" s="13">
        <v>0</v>
      </c>
      <c r="C10" s="8">
        <f t="shared" si="0"/>
        <v>-105</v>
      </c>
      <c r="D10" s="8"/>
      <c r="E10" s="8">
        <v>31.67</v>
      </c>
      <c r="F10" s="8">
        <v>1.5</v>
      </c>
      <c r="G10" s="6">
        <f t="shared" si="2"/>
        <v>33.17</v>
      </c>
      <c r="H10" s="9"/>
      <c r="I10" s="8">
        <v>66.08</v>
      </c>
      <c r="J10" s="6">
        <f t="shared" si="3"/>
        <v>66.08</v>
      </c>
      <c r="K10" s="16">
        <f t="shared" si="4"/>
        <v>99.25</v>
      </c>
      <c r="L10" s="12">
        <f t="shared" si="1"/>
        <v>0.33420654911838793</v>
      </c>
      <c r="N10" s="12"/>
    </row>
    <row r="11" spans="1:14" ht="15">
      <c r="A11" s="1" t="s">
        <v>13</v>
      </c>
      <c r="B11" s="13">
        <v>0</v>
      </c>
      <c r="C11" s="8">
        <f t="shared" si="0"/>
        <v>-105</v>
      </c>
      <c r="D11" s="8"/>
      <c r="E11" s="8">
        <v>22.25</v>
      </c>
      <c r="F11" s="8">
        <v>1.79</v>
      </c>
      <c r="G11" s="6">
        <f t="shared" si="2"/>
        <v>24.04</v>
      </c>
      <c r="H11" s="9">
        <v>13.23</v>
      </c>
      <c r="I11" s="8">
        <v>55.4</v>
      </c>
      <c r="J11" s="6">
        <f t="shared" si="3"/>
        <v>68.63</v>
      </c>
      <c r="K11" s="16">
        <f>I11+G11</f>
        <v>79.44</v>
      </c>
      <c r="L11" s="12">
        <f t="shared" si="1"/>
        <v>0.3026183282980866</v>
      </c>
      <c r="N11" s="12"/>
    </row>
    <row r="12" spans="1:14" ht="15">
      <c r="A12" s="1" t="s">
        <v>14</v>
      </c>
      <c r="B12" s="13">
        <v>0</v>
      </c>
      <c r="C12" s="8">
        <f t="shared" si="0"/>
        <v>-105</v>
      </c>
      <c r="D12" s="8"/>
      <c r="E12" s="8">
        <v>21.78</v>
      </c>
      <c r="F12" s="8">
        <v>1.58</v>
      </c>
      <c r="G12" s="6">
        <f t="shared" si="2"/>
        <v>23.36</v>
      </c>
      <c r="H12" s="9">
        <v>5.21</v>
      </c>
      <c r="I12" s="8">
        <v>52.8</v>
      </c>
      <c r="J12" s="6">
        <f t="shared" si="3"/>
        <v>58.01</v>
      </c>
      <c r="K12" s="16">
        <f>I12+G12</f>
        <v>76.16</v>
      </c>
      <c r="L12" s="12">
        <f t="shared" si="1"/>
        <v>0.3067226890756303</v>
      </c>
      <c r="N12" s="12"/>
    </row>
    <row r="13" spans="1:14" ht="15">
      <c r="A13" s="1" t="s">
        <v>15</v>
      </c>
      <c r="B13" s="13">
        <v>0</v>
      </c>
      <c r="C13" s="8">
        <f t="shared" si="0"/>
        <v>-105</v>
      </c>
      <c r="D13" s="8"/>
      <c r="E13" s="8">
        <v>24.6</v>
      </c>
      <c r="F13" s="8">
        <v>2.51</v>
      </c>
      <c r="G13" s="6">
        <f t="shared" si="2"/>
        <v>27.11</v>
      </c>
      <c r="H13" s="9"/>
      <c r="I13" s="8">
        <v>68.37</v>
      </c>
      <c r="J13" s="6">
        <f t="shared" si="3"/>
        <v>68.37</v>
      </c>
      <c r="K13" s="16">
        <f t="shared" si="4"/>
        <v>95.48</v>
      </c>
      <c r="L13" s="12">
        <f t="shared" si="1"/>
        <v>0.2839338081273565</v>
      </c>
      <c r="N13" s="12"/>
    </row>
    <row r="14" spans="1:14" ht="15">
      <c r="A14" s="1" t="s">
        <v>16</v>
      </c>
      <c r="B14" s="13">
        <v>0</v>
      </c>
      <c r="C14" s="8">
        <f t="shared" si="0"/>
        <v>-105</v>
      </c>
      <c r="D14" s="8"/>
      <c r="E14" s="8">
        <v>24.73</v>
      </c>
      <c r="F14" s="8">
        <v>1.58</v>
      </c>
      <c r="G14" s="6">
        <f t="shared" si="2"/>
        <v>26.310000000000002</v>
      </c>
      <c r="H14" s="9"/>
      <c r="I14" s="8">
        <v>55.73</v>
      </c>
      <c r="J14" s="6">
        <f t="shared" si="3"/>
        <v>55.73</v>
      </c>
      <c r="K14" s="16">
        <f t="shared" si="4"/>
        <v>82.03999999999999</v>
      </c>
      <c r="L14" s="12">
        <f t="shared" si="1"/>
        <v>0.3206972208678694</v>
      </c>
      <c r="N14" s="12"/>
    </row>
    <row r="15" spans="1:12" ht="15">
      <c r="A15" s="1" t="s">
        <v>17</v>
      </c>
      <c r="B15" s="13">
        <v>0</v>
      </c>
      <c r="C15" s="8">
        <f t="shared" si="0"/>
        <v>-105</v>
      </c>
      <c r="D15" s="8"/>
      <c r="E15" s="8">
        <v>32.26</v>
      </c>
      <c r="F15" s="8">
        <v>1.7</v>
      </c>
      <c r="G15" s="6">
        <f t="shared" si="2"/>
        <v>33.96</v>
      </c>
      <c r="H15" s="9">
        <v>3.57</v>
      </c>
      <c r="I15" s="8">
        <v>66.86</v>
      </c>
      <c r="J15" s="6">
        <f t="shared" si="3"/>
        <v>70.42999999999999</v>
      </c>
      <c r="K15" s="16">
        <f>I15+G15</f>
        <v>100.82</v>
      </c>
      <c r="L15" s="12">
        <f t="shared" si="1"/>
        <v>0.3368379289823448</v>
      </c>
    </row>
    <row r="16" spans="1:14" ht="15">
      <c r="A16" s="1" t="s">
        <v>18</v>
      </c>
      <c r="B16" s="13">
        <v>0</v>
      </c>
      <c r="C16" s="8">
        <f t="shared" si="0"/>
        <v>-105</v>
      </c>
      <c r="D16" s="8"/>
      <c r="E16" s="8">
        <v>20.76</v>
      </c>
      <c r="F16" s="8">
        <v>1.65</v>
      </c>
      <c r="G16" s="6">
        <f t="shared" si="2"/>
        <v>22.41</v>
      </c>
      <c r="H16" s="9"/>
      <c r="I16" s="8">
        <v>55.13</v>
      </c>
      <c r="J16" s="6">
        <f t="shared" si="3"/>
        <v>55.13</v>
      </c>
      <c r="K16" s="16">
        <f t="shared" si="4"/>
        <v>77.54</v>
      </c>
      <c r="L16" s="12">
        <f t="shared" si="1"/>
        <v>0.2890121227753417</v>
      </c>
      <c r="N16" s="12"/>
    </row>
    <row r="17" spans="1:12" ht="15">
      <c r="A17" s="1" t="s">
        <v>19</v>
      </c>
      <c r="B17" s="13">
        <v>0</v>
      </c>
      <c r="C17" s="8">
        <f t="shared" si="0"/>
        <v>-105</v>
      </c>
      <c r="D17" s="8"/>
      <c r="E17" s="8">
        <v>22.16</v>
      </c>
      <c r="F17" s="8">
        <v>1.67</v>
      </c>
      <c r="G17" s="6">
        <f t="shared" si="2"/>
        <v>23.83</v>
      </c>
      <c r="H17" s="9"/>
      <c r="I17" s="8">
        <v>52.56</v>
      </c>
      <c r="J17" s="6">
        <f t="shared" si="3"/>
        <v>52.56</v>
      </c>
      <c r="K17" s="16">
        <f t="shared" si="4"/>
        <v>76.39</v>
      </c>
      <c r="L17" s="12">
        <f t="shared" si="1"/>
        <v>0.3119518261552559</v>
      </c>
    </row>
    <row r="18" spans="1:12" ht="15">
      <c r="A18" s="1" t="s">
        <v>20</v>
      </c>
      <c r="B18" s="13">
        <v>0</v>
      </c>
      <c r="C18" s="8">
        <f t="shared" si="0"/>
        <v>-105</v>
      </c>
      <c r="D18" s="8"/>
      <c r="E18" s="8">
        <v>23.08</v>
      </c>
      <c r="F18" s="8">
        <v>2.87</v>
      </c>
      <c r="G18" s="6">
        <f t="shared" si="2"/>
        <v>25.95</v>
      </c>
      <c r="H18" s="9"/>
      <c r="I18" s="8">
        <v>68.61</v>
      </c>
      <c r="J18" s="6">
        <f t="shared" si="3"/>
        <v>68.61</v>
      </c>
      <c r="K18" s="16">
        <f t="shared" si="4"/>
        <v>94.56</v>
      </c>
      <c r="L18" s="12">
        <f t="shared" si="1"/>
        <v>0.2744289340101523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285.28</v>
      </c>
      <c r="F20" s="6">
        <f t="shared" si="5"/>
        <v>21.080000000000002</v>
      </c>
      <c r="G20" s="6">
        <f t="shared" si="5"/>
        <v>306.36</v>
      </c>
      <c r="H20" s="6">
        <f t="shared" si="5"/>
        <v>22.01</v>
      </c>
      <c r="I20" s="6">
        <f t="shared" si="5"/>
        <v>683.7200000000001</v>
      </c>
      <c r="J20" s="6">
        <f t="shared" si="5"/>
        <v>705.7299999999999</v>
      </c>
      <c r="K20">
        <f t="shared" si="5"/>
        <v>990.0799999999999</v>
      </c>
      <c r="L20" s="12">
        <v>0.30833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50.86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44.19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47.13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66.08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55.4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58.01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68.37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55.73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66.86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55.13</v>
      </c>
      <c r="E33" s="7"/>
      <c r="F33" s="7"/>
    </row>
    <row r="34" spans="3:6" ht="15">
      <c r="C34" s="1" t="s">
        <v>19</v>
      </c>
      <c r="D34" s="7">
        <f>J17</f>
        <v>52.56</v>
      </c>
      <c r="E34" s="7"/>
      <c r="F34" s="7"/>
    </row>
    <row r="35" spans="3:6" ht="15">
      <c r="C35" s="1" t="s">
        <v>20</v>
      </c>
      <c r="D35" s="7">
        <f t="shared" si="6"/>
        <v>68.61</v>
      </c>
      <c r="E35" s="7"/>
      <c r="F35" s="7"/>
    </row>
    <row r="38" ht="15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2.57421875" style="0" customWidth="1"/>
    <col min="2" max="2" width="11.8515625" style="0" customWidth="1"/>
    <col min="5" max="5" width="12.28125" style="0" customWidth="1"/>
    <col min="6" max="6" width="7.00390625" style="0" customWidth="1"/>
    <col min="7" max="7" width="11.7109375" style="0" customWidth="1"/>
    <col min="9" max="9" width="11.140625" style="0" customWidth="1"/>
    <col min="10" max="10" width="9.57421875" style="0" customWidth="1"/>
    <col min="11" max="11" width="12.421875" style="0" customWidth="1"/>
    <col min="12" max="12" width="11.00390625" style="0" customWidth="1"/>
  </cols>
  <sheetData>
    <row r="1" spans="1:10" ht="15.75">
      <c r="A1" s="27" t="s">
        <v>54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60</v>
      </c>
      <c r="C7" s="8">
        <f>B7-78</f>
        <v>-18</v>
      </c>
      <c r="D7" s="8"/>
      <c r="E7" s="8">
        <v>23.64</v>
      </c>
      <c r="F7" s="8">
        <v>3.03</v>
      </c>
      <c r="G7" s="6">
        <f>E7+F7</f>
        <v>26.67</v>
      </c>
      <c r="H7" s="9"/>
      <c r="I7" s="8">
        <v>62.73</v>
      </c>
      <c r="J7" s="6">
        <f>H7+I7</f>
        <v>62.73</v>
      </c>
      <c r="K7" s="16">
        <f>J7+G7</f>
        <v>89.4</v>
      </c>
      <c r="L7" s="12">
        <f aca="true" t="shared" si="0" ref="L7:L18">G7/K7</f>
        <v>0.29832214765100673</v>
      </c>
      <c r="N7" s="12"/>
    </row>
    <row r="8" spans="1:14" ht="15">
      <c r="A8" s="1" t="s">
        <v>10</v>
      </c>
      <c r="B8" s="13">
        <v>60</v>
      </c>
      <c r="C8" s="8">
        <f aca="true" t="shared" si="1" ref="C8:C14">B8-78</f>
        <v>-18</v>
      </c>
      <c r="D8" s="8"/>
      <c r="E8" s="8">
        <v>21.59</v>
      </c>
      <c r="F8" s="8">
        <v>1.43</v>
      </c>
      <c r="G8" s="6">
        <f aca="true" t="shared" si="2" ref="G8:G18">E8+F8</f>
        <v>23.02</v>
      </c>
      <c r="H8" s="9"/>
      <c r="I8" s="8">
        <v>45.03</v>
      </c>
      <c r="J8" s="6">
        <f aca="true" t="shared" si="3" ref="J8:J18">H8+I8</f>
        <v>45.03</v>
      </c>
      <c r="K8" s="16">
        <f aca="true" t="shared" si="4" ref="K8:K18">J8+G8</f>
        <v>68.05</v>
      </c>
      <c r="L8" s="12">
        <f t="shared" si="0"/>
        <v>0.3382806759735489</v>
      </c>
      <c r="N8" s="12"/>
    </row>
    <row r="9" spans="1:14" ht="15">
      <c r="A9" s="1" t="s">
        <v>11</v>
      </c>
      <c r="B9" s="13">
        <v>50</v>
      </c>
      <c r="C9" s="8">
        <f t="shared" si="1"/>
        <v>-28</v>
      </c>
      <c r="D9" s="8"/>
      <c r="E9" s="8">
        <v>21.27</v>
      </c>
      <c r="F9" s="8">
        <v>1.28</v>
      </c>
      <c r="G9" s="6">
        <f t="shared" si="2"/>
        <v>22.55</v>
      </c>
      <c r="H9" s="9"/>
      <c r="I9" s="8">
        <v>45.29</v>
      </c>
      <c r="J9" s="6">
        <f t="shared" si="3"/>
        <v>45.29</v>
      </c>
      <c r="K9" s="16">
        <f t="shared" si="4"/>
        <v>67.84</v>
      </c>
      <c r="L9" s="12">
        <f t="shared" si="0"/>
        <v>0.3323997641509434</v>
      </c>
      <c r="N9" s="12"/>
    </row>
    <row r="10" spans="1:14" ht="15">
      <c r="A10" s="1" t="s">
        <v>12</v>
      </c>
      <c r="B10" s="13">
        <v>35</v>
      </c>
      <c r="C10" s="8">
        <f t="shared" si="1"/>
        <v>-43</v>
      </c>
      <c r="D10" s="8"/>
      <c r="E10" s="8">
        <v>29.34</v>
      </c>
      <c r="F10" s="8">
        <v>1.62</v>
      </c>
      <c r="G10" s="6">
        <f t="shared" si="2"/>
        <v>30.96</v>
      </c>
      <c r="H10" s="9"/>
      <c r="I10" s="8">
        <v>61.9</v>
      </c>
      <c r="J10" s="6">
        <f t="shared" si="3"/>
        <v>61.9</v>
      </c>
      <c r="K10" s="16">
        <f t="shared" si="4"/>
        <v>92.86</v>
      </c>
      <c r="L10" s="12">
        <f t="shared" si="0"/>
        <v>0.3334051259961232</v>
      </c>
      <c r="N10" s="12"/>
    </row>
    <row r="11" spans="1:14" ht="15">
      <c r="A11" s="1" t="s">
        <v>13</v>
      </c>
      <c r="B11" s="13">
        <v>25</v>
      </c>
      <c r="C11" s="8">
        <f t="shared" si="1"/>
        <v>-53</v>
      </c>
      <c r="D11" s="8"/>
      <c r="E11" s="8">
        <v>28.37</v>
      </c>
      <c r="F11" s="8">
        <v>1.93</v>
      </c>
      <c r="G11" s="6">
        <f t="shared" si="2"/>
        <v>30.3</v>
      </c>
      <c r="H11" s="9">
        <v>52.06</v>
      </c>
      <c r="I11" s="8">
        <v>53.88</v>
      </c>
      <c r="J11" s="6">
        <f t="shared" si="3"/>
        <v>105.94</v>
      </c>
      <c r="K11" s="16">
        <f>I11+G11</f>
        <v>84.18</v>
      </c>
      <c r="L11" s="12">
        <f t="shared" si="0"/>
        <v>0.35994297933000713</v>
      </c>
      <c r="N11" s="12"/>
    </row>
    <row r="12" spans="1:14" ht="15">
      <c r="A12" s="1" t="s">
        <v>14</v>
      </c>
      <c r="B12" s="13">
        <v>25</v>
      </c>
      <c r="C12" s="8">
        <f t="shared" si="1"/>
        <v>-53</v>
      </c>
      <c r="D12" s="8"/>
      <c r="E12" s="8">
        <v>22.48</v>
      </c>
      <c r="F12" s="8">
        <v>1.89</v>
      </c>
      <c r="G12" s="6">
        <f t="shared" si="2"/>
        <v>24.37</v>
      </c>
      <c r="H12" s="9"/>
      <c r="I12" s="8">
        <v>50.37</v>
      </c>
      <c r="J12" s="6">
        <f t="shared" si="3"/>
        <v>50.37</v>
      </c>
      <c r="K12" s="16">
        <f t="shared" si="4"/>
        <v>74.74</v>
      </c>
      <c r="L12" s="12">
        <f t="shared" si="0"/>
        <v>0.3260636874498261</v>
      </c>
      <c r="N12" s="12"/>
    </row>
    <row r="13" spans="1:14" ht="15">
      <c r="A13" s="1" t="s">
        <v>15</v>
      </c>
      <c r="B13" s="13">
        <v>25</v>
      </c>
      <c r="C13" s="8">
        <f t="shared" si="1"/>
        <v>-53</v>
      </c>
      <c r="D13" s="8"/>
      <c r="E13" s="8">
        <v>23.75</v>
      </c>
      <c r="F13" s="8">
        <v>2.75</v>
      </c>
      <c r="G13" s="6">
        <f t="shared" si="2"/>
        <v>26.5</v>
      </c>
      <c r="H13" s="9"/>
      <c r="I13" s="8">
        <v>65.18</v>
      </c>
      <c r="J13" s="6">
        <f t="shared" si="3"/>
        <v>65.18</v>
      </c>
      <c r="K13" s="16">
        <f t="shared" si="4"/>
        <v>91.68</v>
      </c>
      <c r="L13" s="12">
        <f t="shared" si="0"/>
        <v>0.28904886561954624</v>
      </c>
      <c r="N13" s="12"/>
    </row>
    <row r="14" spans="1:14" ht="15">
      <c r="A14" s="1" t="s">
        <v>16</v>
      </c>
      <c r="B14" s="13">
        <v>25</v>
      </c>
      <c r="C14" s="8">
        <f t="shared" si="1"/>
        <v>-53</v>
      </c>
      <c r="D14" s="8"/>
      <c r="E14" s="8">
        <v>23.35</v>
      </c>
      <c r="F14" s="8">
        <v>1.82</v>
      </c>
      <c r="G14" s="6">
        <f t="shared" si="2"/>
        <v>25.17</v>
      </c>
      <c r="H14" s="9"/>
      <c r="I14" s="8">
        <v>54.19</v>
      </c>
      <c r="J14" s="6">
        <f t="shared" si="3"/>
        <v>54.19</v>
      </c>
      <c r="K14" s="16">
        <f t="shared" si="4"/>
        <v>79.36</v>
      </c>
      <c r="L14" s="12">
        <f t="shared" si="0"/>
        <v>0.3171622983870968</v>
      </c>
      <c r="N14" s="12"/>
    </row>
    <row r="15" spans="1:12" ht="15">
      <c r="A15" s="1" t="s">
        <v>17</v>
      </c>
      <c r="B15" s="13">
        <v>25</v>
      </c>
      <c r="C15" s="8">
        <f>B15-78</f>
        <v>-53</v>
      </c>
      <c r="D15" s="8"/>
      <c r="E15" s="8">
        <v>22.04</v>
      </c>
      <c r="F15" s="8">
        <v>1.73</v>
      </c>
      <c r="G15" s="6">
        <f t="shared" si="2"/>
        <v>23.77</v>
      </c>
      <c r="H15" s="9">
        <v>30.44</v>
      </c>
      <c r="I15" s="8">
        <v>58.85</v>
      </c>
      <c r="J15" s="6">
        <f t="shared" si="3"/>
        <v>89.29</v>
      </c>
      <c r="K15" s="16">
        <f>I15+G15</f>
        <v>82.62</v>
      </c>
      <c r="L15" s="12">
        <f t="shared" si="0"/>
        <v>0.2877027354151537</v>
      </c>
    </row>
    <row r="16" spans="1:14" ht="15">
      <c r="A16" s="1" t="s">
        <v>18</v>
      </c>
      <c r="B16" s="13">
        <v>0</v>
      </c>
      <c r="C16" s="8">
        <f>B16-105</f>
        <v>-105</v>
      </c>
      <c r="D16" s="8"/>
      <c r="E16" s="8">
        <v>34.32</v>
      </c>
      <c r="F16" s="8">
        <v>1.77</v>
      </c>
      <c r="G16" s="6">
        <f t="shared" si="2"/>
        <v>36.09</v>
      </c>
      <c r="H16" s="9"/>
      <c r="I16" s="8">
        <v>63.78</v>
      </c>
      <c r="J16" s="6">
        <f t="shared" si="3"/>
        <v>63.78</v>
      </c>
      <c r="K16" s="16">
        <f t="shared" si="4"/>
        <v>99.87</v>
      </c>
      <c r="L16" s="12">
        <f t="shared" si="0"/>
        <v>0.3613697807149294</v>
      </c>
      <c r="N16" s="12"/>
    </row>
    <row r="17" spans="1:12" ht="15">
      <c r="A17" s="1" t="s">
        <v>19</v>
      </c>
      <c r="B17" s="13">
        <v>0</v>
      </c>
      <c r="C17" s="8">
        <f>B17-105</f>
        <v>-105</v>
      </c>
      <c r="D17" s="8"/>
      <c r="E17" s="8">
        <v>26.18</v>
      </c>
      <c r="F17" s="8">
        <v>1.78</v>
      </c>
      <c r="G17" s="6">
        <f t="shared" si="2"/>
        <v>27.96</v>
      </c>
      <c r="H17" s="9"/>
      <c r="I17" s="8">
        <v>56.52</v>
      </c>
      <c r="J17" s="6">
        <f t="shared" si="3"/>
        <v>56.52</v>
      </c>
      <c r="K17" s="16">
        <f t="shared" si="4"/>
        <v>84.48</v>
      </c>
      <c r="L17" s="12">
        <f t="shared" si="0"/>
        <v>0.33096590909090906</v>
      </c>
    </row>
    <row r="18" spans="1:12" ht="15">
      <c r="A18" s="1" t="s">
        <v>20</v>
      </c>
      <c r="B18" s="13">
        <v>5</v>
      </c>
      <c r="C18" s="8">
        <f>B18-105</f>
        <v>-100</v>
      </c>
      <c r="D18" s="8"/>
      <c r="E18" s="8">
        <v>23.6</v>
      </c>
      <c r="F18" s="8">
        <v>2.97</v>
      </c>
      <c r="G18" s="6">
        <f t="shared" si="2"/>
        <v>26.57</v>
      </c>
      <c r="H18" s="9"/>
      <c r="I18" s="8">
        <v>64</v>
      </c>
      <c r="J18" s="6">
        <f t="shared" si="3"/>
        <v>64</v>
      </c>
      <c r="K18" s="16">
        <f t="shared" si="4"/>
        <v>90.57</v>
      </c>
      <c r="L18" s="12">
        <f t="shared" si="0"/>
        <v>0.29336424864745503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299.93</v>
      </c>
      <c r="F20" s="6">
        <f t="shared" si="5"/>
        <v>24</v>
      </c>
      <c r="G20" s="6">
        <f t="shared" si="5"/>
        <v>323.93</v>
      </c>
      <c r="H20" s="6">
        <f t="shared" si="5"/>
        <v>82.5</v>
      </c>
      <c r="I20" s="6">
        <f t="shared" si="5"/>
        <v>681.72</v>
      </c>
      <c r="J20" s="6">
        <f t="shared" si="5"/>
        <v>764.2199999999999</v>
      </c>
      <c r="K20">
        <f t="shared" si="5"/>
        <v>1005.6500000000001</v>
      </c>
      <c r="L20" s="12">
        <f>AVERAGE(L7:L18)</f>
        <v>0.3223356848688788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62.73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45.03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45.29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61.9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53.88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50.37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65.18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54.19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58.85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63.78</v>
      </c>
      <c r="E33" s="7"/>
      <c r="F33" s="7"/>
    </row>
    <row r="34" spans="3:6" ht="15">
      <c r="C34" s="1" t="s">
        <v>19</v>
      </c>
      <c r="D34" s="7">
        <f>J17</f>
        <v>56.52</v>
      </c>
      <c r="E34" s="7"/>
      <c r="F34" s="7"/>
    </row>
    <row r="35" spans="3:6" ht="15">
      <c r="C35" s="1" t="s">
        <v>20</v>
      </c>
      <c r="D35" s="7">
        <f t="shared" si="6"/>
        <v>64</v>
      </c>
      <c r="E35" s="7"/>
      <c r="F35" s="7"/>
    </row>
    <row r="38" ht="15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50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76.6</v>
      </c>
      <c r="L7" s="12">
        <f aca="true" t="shared" si="0" ref="L7:L18">G7/K7</f>
        <v>0.33446475195822456</v>
      </c>
      <c r="N7" s="12"/>
    </row>
    <row r="8" spans="1:14" ht="15">
      <c r="A8" s="1" t="s">
        <v>10</v>
      </c>
      <c r="B8" s="13">
        <v>90</v>
      </c>
      <c r="C8" s="8">
        <f aca="true" t="shared" si="1" ref="C8:C18">B8-78</f>
        <v>12</v>
      </c>
      <c r="D8" s="8"/>
      <c r="E8" s="8">
        <v>20.11</v>
      </c>
      <c r="F8" s="8">
        <v>1.79</v>
      </c>
      <c r="G8" s="6">
        <f aca="true" t="shared" si="2" ref="G8:G18">E8+F8</f>
        <v>21.9</v>
      </c>
      <c r="H8" s="9"/>
      <c r="I8" s="8">
        <v>51.94</v>
      </c>
      <c r="J8" s="6">
        <f aca="true" t="shared" si="3" ref="J8:J18">H8+I8</f>
        <v>51.94</v>
      </c>
      <c r="K8" s="16">
        <f aca="true" t="shared" si="4" ref="K8:K18">J8+G8</f>
        <v>73.84</v>
      </c>
      <c r="L8" s="12">
        <f t="shared" si="0"/>
        <v>0.2965872156013001</v>
      </c>
      <c r="N8" s="12"/>
    </row>
    <row r="9" spans="1:14" ht="15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 ht="15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0.3259452411994785</v>
      </c>
      <c r="N10" s="12"/>
    </row>
    <row r="11" spans="1:14" ht="15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75.07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</v>
      </c>
      <c r="N11" s="12"/>
    </row>
    <row r="12" spans="1:14" ht="15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</v>
      </c>
      <c r="N12" s="12"/>
    </row>
    <row r="13" spans="1:14" ht="15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0.3368136117556071</v>
      </c>
      <c r="N13" s="12"/>
    </row>
    <row r="14" spans="1:14" ht="15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2.03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0.2544385143230585</v>
      </c>
      <c r="N14" s="12"/>
    </row>
    <row r="15" spans="1:12" ht="15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0.3319496692177974</v>
      </c>
    </row>
    <row r="16" spans="1:14" ht="15">
      <c r="A16" s="1" t="s">
        <v>18</v>
      </c>
      <c r="B16" s="13">
        <v>60</v>
      </c>
      <c r="C16" s="8">
        <f t="shared" si="1"/>
        <v>-18</v>
      </c>
      <c r="D16" s="8"/>
      <c r="E16" s="8">
        <v>39.13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0.387324606836802</v>
      </c>
      <c r="N16" s="12"/>
    </row>
    <row r="17" spans="1:12" ht="15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2.01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0.3486639260020555</v>
      </c>
    </row>
    <row r="18" spans="1:12" ht="15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72.71</v>
      </c>
      <c r="L18" s="12">
        <f t="shared" si="0"/>
        <v>0.3299408609544767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70.71</v>
      </c>
      <c r="I20" s="6">
        <f t="shared" si="5"/>
        <v>667.21</v>
      </c>
      <c r="J20" s="6">
        <f t="shared" si="5"/>
        <v>737.9200000000001</v>
      </c>
      <c r="K20">
        <f t="shared" si="5"/>
        <v>986.7700000000001</v>
      </c>
      <c r="L20" s="12">
        <v>0.32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51.94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75.07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65.06</v>
      </c>
      <c r="E33" s="7"/>
      <c r="F33" s="7"/>
    </row>
    <row r="34" spans="3:6" ht="15">
      <c r="C34" s="1" t="s">
        <v>19</v>
      </c>
      <c r="D34" s="7">
        <f>J17</f>
        <v>50.7</v>
      </c>
      <c r="E34" s="7"/>
      <c r="F34" s="7"/>
    </row>
    <row r="35" spans="3:6" ht="15">
      <c r="C35" s="1" t="s">
        <v>20</v>
      </c>
      <c r="D35" s="7">
        <f t="shared" si="6"/>
        <v>48.72</v>
      </c>
      <c r="E35" s="7"/>
      <c r="F35" s="7"/>
    </row>
    <row r="38" ht="15">
      <c r="A38" s="15" t="s">
        <v>28</v>
      </c>
    </row>
    <row r="40" spans="1:10" ht="15.75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12.57421875" style="0" customWidth="1"/>
    <col min="2" max="2" width="11.8515625" style="0" bestFit="1" customWidth="1"/>
    <col min="5" max="5" width="12.28125" style="0" customWidth="1"/>
    <col min="6" max="6" width="7.00390625" style="0" bestFit="1" customWidth="1"/>
    <col min="7" max="7" width="11.7109375" style="0" customWidth="1"/>
    <col min="9" max="9" width="11.140625" style="0" bestFit="1" customWidth="1"/>
    <col min="10" max="10" width="9.57421875" style="0" bestFit="1" customWidth="1"/>
    <col min="11" max="11" width="12.421875" style="0" bestFit="1" customWidth="1"/>
    <col min="12" max="12" width="11.00390625" style="0" bestFit="1" customWidth="1"/>
  </cols>
  <sheetData>
    <row r="1" spans="1:10" ht="15.75">
      <c r="A1" s="27" t="s">
        <v>49</v>
      </c>
      <c r="B1" s="28"/>
      <c r="C1" s="28"/>
      <c r="D1" s="28"/>
      <c r="E1" s="28"/>
      <c r="F1" s="28"/>
      <c r="G1" s="29"/>
      <c r="H1" s="1"/>
      <c r="I1" s="1"/>
      <c r="J1" s="1"/>
    </row>
    <row r="3" spans="1:10" ht="15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 ht="15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0" ht="15">
      <c r="A5" s="1"/>
      <c r="B5" s="1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 ht="15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aca="true" t="shared" si="0" ref="L7:L18">G7/K7</f>
        <v>0.3209927897947864</v>
      </c>
      <c r="N7" s="12"/>
    </row>
    <row r="8" spans="1:14" ht="15">
      <c r="A8" s="1" t="s">
        <v>10</v>
      </c>
      <c r="B8" s="13">
        <v>55</v>
      </c>
      <c r="C8" s="8">
        <f aca="true" t="shared" si="1" ref="C8:C18">B8-78</f>
        <v>-23</v>
      </c>
      <c r="D8" s="8"/>
      <c r="E8" s="8">
        <v>20.61</v>
      </c>
      <c r="F8" s="8">
        <v>1.8</v>
      </c>
      <c r="G8" s="6">
        <f aca="true" t="shared" si="2" ref="G8:G18">E8+F8</f>
        <v>22.41</v>
      </c>
      <c r="H8" s="9"/>
      <c r="I8" s="8">
        <v>56.2</v>
      </c>
      <c r="J8" s="6">
        <f aca="true" t="shared" si="3" ref="J8:J18">H8+I8</f>
        <v>56.2</v>
      </c>
      <c r="K8" s="16">
        <f aca="true" t="shared" si="4" ref="K8:K18">J8+G8</f>
        <v>78.61</v>
      </c>
      <c r="L8" s="12">
        <f t="shared" si="0"/>
        <v>0.28507823432133317</v>
      </c>
      <c r="N8" s="12"/>
    </row>
    <row r="9" spans="1:14" ht="15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 ht="15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71.21000000000001</v>
      </c>
      <c r="L10" s="12">
        <f t="shared" si="0"/>
        <v>0.3419463558488976</v>
      </c>
      <c r="N10" s="12"/>
    </row>
    <row r="11" spans="1:14" ht="15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2.03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</v>
      </c>
      <c r="N11" s="12"/>
    </row>
    <row r="12" spans="1:14" ht="15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70.71</v>
      </c>
      <c r="L12" s="12">
        <f t="shared" si="0"/>
        <v>0.4367133361617876</v>
      </c>
      <c r="N12" s="12"/>
    </row>
    <row r="13" spans="1:14" ht="15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19.81</v>
      </c>
      <c r="H13" s="9"/>
      <c r="I13" s="8">
        <v>49.18</v>
      </c>
      <c r="J13" s="6">
        <f t="shared" si="3"/>
        <v>49.18</v>
      </c>
      <c r="K13" s="16">
        <f t="shared" si="4"/>
        <v>68.99</v>
      </c>
      <c r="L13" s="12">
        <f t="shared" si="0"/>
        <v>0.28714306421220465</v>
      </c>
      <c r="N13" s="12"/>
    </row>
    <row r="14" spans="1:14" ht="15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0.2696272799365583</v>
      </c>
      <c r="N14" s="12"/>
    </row>
    <row r="15" spans="1:12" ht="15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 ht="15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2.05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 ht="15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0.2922990444069702</v>
      </c>
    </row>
    <row r="18" spans="1:12" ht="15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0" ht="15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 ht="15">
      <c r="A20" s="1" t="s">
        <v>21</v>
      </c>
      <c r="B20" s="1"/>
      <c r="C20" s="6">
        <v>0</v>
      </c>
      <c r="D20" s="6">
        <v>0</v>
      </c>
      <c r="E20" s="6">
        <f aca="true" t="shared" si="5" ref="E20:K20">SUM(E7:E19)</f>
        <v>282.96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620.2000000000002</v>
      </c>
      <c r="J20" s="6">
        <f t="shared" si="5"/>
        <v>665.5500000000002</v>
      </c>
      <c r="K20">
        <f t="shared" si="5"/>
        <v>929.9800000000001</v>
      </c>
      <c r="L20" s="12">
        <v>0.3358</v>
      </c>
    </row>
    <row r="21" spans="1:10" ht="15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0" ht="15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0" ht="15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0" ht="15">
      <c r="A25" s="1"/>
      <c r="B25" s="1"/>
      <c r="C25" s="1" t="s">
        <v>10</v>
      </c>
      <c r="D25" s="7">
        <f aca="true" t="shared" si="6" ref="D25:D35">J8</f>
        <v>56.2</v>
      </c>
      <c r="E25" s="7"/>
      <c r="F25" s="7"/>
      <c r="G25" s="1"/>
      <c r="H25" s="1"/>
      <c r="I25" s="1"/>
      <c r="J25" s="1"/>
    </row>
    <row r="26" spans="1:10" ht="15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0" ht="15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0" ht="15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0" ht="15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0" ht="15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0" ht="15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3:6" ht="15">
      <c r="C33" s="1" t="s">
        <v>18</v>
      </c>
      <c r="D33" s="7">
        <f t="shared" si="6"/>
        <v>50.87</v>
      </c>
      <c r="E33" s="7"/>
      <c r="F33" s="7"/>
    </row>
    <row r="34" spans="3:6" ht="15">
      <c r="C34" s="1" t="s">
        <v>19</v>
      </c>
      <c r="D34" s="7">
        <f>J17</f>
        <v>62.95</v>
      </c>
      <c r="E34" s="7"/>
      <c r="F34" s="7"/>
    </row>
    <row r="35" spans="3:6" ht="15">
      <c r="C35" s="1" t="s">
        <v>20</v>
      </c>
      <c r="D35" s="7">
        <f t="shared" si="6"/>
        <v>44.82</v>
      </c>
      <c r="E35" s="7"/>
      <c r="F35" s="7"/>
    </row>
    <row r="38" ht="15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2">
    <mergeCell ref="A1:G1"/>
    <mergeCell ref="C3:D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Lachapelle</dc:creator>
  <cp:keywords/>
  <dc:description/>
  <cp:lastModifiedBy>Ronald Morales</cp:lastModifiedBy>
  <cp:lastPrinted>2023-10-11T16:43:48Z</cp:lastPrinted>
  <dcterms:created xsi:type="dcterms:W3CDTF">2010-10-04T17:36:19Z</dcterms:created>
  <dcterms:modified xsi:type="dcterms:W3CDTF">2024-05-02T18:05:34Z</dcterms:modified>
  <cp:category/>
  <cp:version/>
  <cp:contentType/>
  <cp:contentStatus/>
</cp:coreProperties>
</file>